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5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5\02_sugaku\■吉澤・石川共有用\41_デジタル\07_エクセルデータ\R8\I\"/>
    </mc:Choice>
  </mc:AlternateContent>
  <xr:revisionPtr revIDLastSave="0" documentId="13_ncr:1_{BB4EDCF2-79DC-4513-99FB-27D25AA7853F}" xr6:coauthVersionLast="47" xr6:coauthVersionMax="47" xr10:uidLastSave="{00000000-0000-0000-0000-000000000000}"/>
  <bookViews>
    <workbookView xWindow="-108" yWindow="-108" windowWidth="23256" windowHeight="12456" tabRatio="1000" xr2:uid="{00000000-000D-0000-FFFF-FFFF00000000}"/>
  </bookViews>
  <sheets>
    <sheet name="p142intro" sheetId="25" r:id="rId1"/>
    <sheet name="p147例6・箱ひげ図の比較" sheetId="7" r:id="rId2"/>
    <sheet name="p147問11（A高校）" sheetId="5" r:id="rId3"/>
    <sheet name="p147問11（B高校）" sheetId="27" r:id="rId4"/>
    <sheet name="データ数5～51の四分位数と箱ひげ図" sheetId="6" r:id="rId5"/>
    <sheet name="p149問12" sheetId="10" r:id="rId6"/>
    <sheet name="p152問15" sheetId="13" r:id="rId7"/>
    <sheet name="p153問16" sheetId="28" r:id="rId8"/>
    <sheet name="p155問17" sheetId="11" r:id="rId9"/>
    <sheet name="散布図と相関係数 データ数2～20" sheetId="15" r:id="rId10"/>
    <sheet name="散布図と相関係数 データ数5" sheetId="16" r:id="rId11"/>
    <sheet name="散布図と相関係数 データ数6" sheetId="17" r:id="rId12"/>
    <sheet name="散布図と相関係数 データ数7" sheetId="18" r:id="rId13"/>
    <sheet name="散布図と相関係数 データ数8" sheetId="19" r:id="rId14"/>
    <sheet name="散布図と相関係数 データ数9" sheetId="20" r:id="rId15"/>
    <sheet name="散布図と相関係数 データ数10" sheetId="21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0" l="1"/>
  <c r="I13" i="10"/>
  <c r="P9" i="27"/>
  <c r="P10" i="27" s="1"/>
  <c r="R10" i="27" s="1"/>
  <c r="M20" i="25"/>
  <c r="M19" i="25"/>
  <c r="F19" i="25"/>
  <c r="N19" i="25" s="1"/>
  <c r="D19" i="25"/>
  <c r="M18" i="25"/>
  <c r="F18" i="25"/>
  <c r="D18" i="25"/>
  <c r="M17" i="25"/>
  <c r="F17" i="25"/>
  <c r="N17" i="25" s="1"/>
  <c r="D17" i="25"/>
  <c r="M16" i="25"/>
  <c r="F16" i="25"/>
  <c r="N16" i="25" s="1"/>
  <c r="D16" i="25"/>
  <c r="M15" i="25"/>
  <c r="F15" i="25"/>
  <c r="N15" i="25" s="1"/>
  <c r="D15" i="25"/>
  <c r="M14" i="25"/>
  <c r="F14" i="25"/>
  <c r="N14" i="25" s="1"/>
  <c r="D14" i="25"/>
  <c r="M13" i="25"/>
  <c r="F13" i="25"/>
  <c r="N13" i="25" s="1"/>
  <c r="D13" i="25"/>
  <c r="P12" i="27" l="1"/>
  <c r="R12" i="27" s="1"/>
  <c r="P11" i="27"/>
  <c r="R11" i="27" s="1"/>
  <c r="R16" i="27"/>
  <c r="Q10" i="27"/>
  <c r="S10" i="27" s="1"/>
  <c r="Q11" i="27"/>
  <c r="S11" i="27" s="1"/>
  <c r="F20" i="25"/>
  <c r="N18" i="25"/>
  <c r="D10" i="27"/>
  <c r="Q12" i="27" l="1"/>
  <c r="S12" i="27" s="1"/>
  <c r="P19" i="27"/>
  <c r="P20" i="27"/>
  <c r="G13" i="25"/>
  <c r="G17" i="25"/>
  <c r="N20" i="25"/>
  <c r="G16" i="25"/>
  <c r="G14" i="25"/>
  <c r="G19" i="25"/>
  <c r="G15" i="25"/>
  <c r="G18" i="25"/>
  <c r="E4" i="21"/>
  <c r="G4" i="21" s="1"/>
  <c r="E5" i="21"/>
  <c r="I5" i="21" s="1"/>
  <c r="F5" i="21"/>
  <c r="H5" i="21" s="1"/>
  <c r="F7" i="21"/>
  <c r="H7" i="21" s="1"/>
  <c r="E8" i="21"/>
  <c r="F8" i="21"/>
  <c r="H8" i="21" s="1"/>
  <c r="G8" i="21"/>
  <c r="E10" i="21"/>
  <c r="G10" i="21" s="1"/>
  <c r="F11" i="21"/>
  <c r="H11" i="21"/>
  <c r="E12" i="21"/>
  <c r="E13" i="21"/>
  <c r="I13" i="21" s="1"/>
  <c r="F13" i="21"/>
  <c r="H13" i="21" s="1"/>
  <c r="C14" i="21"/>
  <c r="D14" i="21"/>
  <c r="C15" i="21"/>
  <c r="E9" i="21" s="1"/>
  <c r="D15" i="21"/>
  <c r="F4" i="21" s="1"/>
  <c r="F26" i="21"/>
  <c r="F37" i="21" s="1"/>
  <c r="H26" i="21"/>
  <c r="E27" i="21"/>
  <c r="I27" i="21" s="1"/>
  <c r="F27" i="21"/>
  <c r="H27" i="21" s="1"/>
  <c r="E28" i="21"/>
  <c r="I28" i="21" s="1"/>
  <c r="F28" i="21"/>
  <c r="H28" i="21" s="1"/>
  <c r="E29" i="21"/>
  <c r="F29" i="21"/>
  <c r="G29" i="21"/>
  <c r="H29" i="21"/>
  <c r="I29" i="21"/>
  <c r="E30" i="21"/>
  <c r="G30" i="21" s="1"/>
  <c r="F30" i="21"/>
  <c r="H30" i="21" s="1"/>
  <c r="E31" i="21"/>
  <c r="F31" i="21"/>
  <c r="I31" i="21" s="1"/>
  <c r="G31" i="21"/>
  <c r="E32" i="21"/>
  <c r="G32" i="21" s="1"/>
  <c r="F32" i="21"/>
  <c r="H32" i="21"/>
  <c r="I32" i="21"/>
  <c r="E33" i="21"/>
  <c r="I33" i="21" s="1"/>
  <c r="F33" i="21"/>
  <c r="H33" i="21" s="1"/>
  <c r="E34" i="21"/>
  <c r="F34" i="21"/>
  <c r="I34" i="21" s="1"/>
  <c r="G34" i="21"/>
  <c r="H34" i="21"/>
  <c r="E35" i="21"/>
  <c r="G35" i="21" s="1"/>
  <c r="F35" i="21"/>
  <c r="H35" i="21" s="1"/>
  <c r="C36" i="21"/>
  <c r="D36" i="21"/>
  <c r="C37" i="21"/>
  <c r="D37" i="21"/>
  <c r="E48" i="21"/>
  <c r="E59" i="21" s="1"/>
  <c r="F48" i="21"/>
  <c r="H48" i="21" s="1"/>
  <c r="E49" i="21"/>
  <c r="F49" i="21"/>
  <c r="F59" i="21" s="1"/>
  <c r="G49" i="21"/>
  <c r="H49" i="21"/>
  <c r="E50" i="21"/>
  <c r="G50" i="21" s="1"/>
  <c r="F50" i="21"/>
  <c r="H50" i="21" s="1"/>
  <c r="E51" i="21"/>
  <c r="I51" i="21" s="1"/>
  <c r="F51" i="21"/>
  <c r="H51" i="21" s="1"/>
  <c r="E52" i="21"/>
  <c r="F52" i="21"/>
  <c r="G52" i="21"/>
  <c r="H52" i="21"/>
  <c r="I52" i="21"/>
  <c r="E53" i="21"/>
  <c r="G53" i="21" s="1"/>
  <c r="F53" i="21"/>
  <c r="H53" i="21" s="1"/>
  <c r="E54" i="21"/>
  <c r="F54" i="21"/>
  <c r="I54" i="21" s="1"/>
  <c r="G54" i="21"/>
  <c r="E55" i="21"/>
  <c r="G55" i="21" s="1"/>
  <c r="F55" i="21"/>
  <c r="H55" i="21"/>
  <c r="I55" i="21"/>
  <c r="E56" i="21"/>
  <c r="I56" i="21" s="1"/>
  <c r="F56" i="21"/>
  <c r="H56" i="21" s="1"/>
  <c r="E57" i="21"/>
  <c r="F57" i="21"/>
  <c r="I57" i="21" s="1"/>
  <c r="G57" i="21"/>
  <c r="H57" i="21"/>
  <c r="C58" i="21"/>
  <c r="D58" i="21"/>
  <c r="C59" i="21"/>
  <c r="D59" i="21"/>
  <c r="E4" i="20"/>
  <c r="G4" i="20" s="1"/>
  <c r="F4" i="20"/>
  <c r="H4" i="20" s="1"/>
  <c r="E5" i="20"/>
  <c r="G5" i="20" s="1"/>
  <c r="F5" i="20"/>
  <c r="H5" i="20" s="1"/>
  <c r="E9" i="20"/>
  <c r="G9" i="20" s="1"/>
  <c r="E10" i="20"/>
  <c r="E11" i="20"/>
  <c r="G11" i="20"/>
  <c r="E12" i="20"/>
  <c r="G12" i="20" s="1"/>
  <c r="F12" i="20"/>
  <c r="H12" i="20" s="1"/>
  <c r="C13" i="20"/>
  <c r="D13" i="20"/>
  <c r="C14" i="20"/>
  <c r="E6" i="20" s="1"/>
  <c r="D14" i="20"/>
  <c r="F9" i="20" s="1"/>
  <c r="H9" i="20" s="1"/>
  <c r="E25" i="20"/>
  <c r="E26" i="20"/>
  <c r="G26" i="20"/>
  <c r="E27" i="20"/>
  <c r="G27" i="20" s="1"/>
  <c r="F27" i="20"/>
  <c r="H27" i="20" s="1"/>
  <c r="E28" i="20"/>
  <c r="G28" i="20" s="1"/>
  <c r="F28" i="20"/>
  <c r="H28" i="20" s="1"/>
  <c r="I28" i="20"/>
  <c r="E30" i="20"/>
  <c r="G30" i="20"/>
  <c r="E31" i="20"/>
  <c r="F31" i="20"/>
  <c r="H31" i="20" s="1"/>
  <c r="G31" i="20"/>
  <c r="E32" i="20"/>
  <c r="G32" i="20" s="1"/>
  <c r="E33" i="20"/>
  <c r="C34" i="20"/>
  <c r="D34" i="20"/>
  <c r="C35" i="20"/>
  <c r="D35" i="20"/>
  <c r="E46" i="20"/>
  <c r="F46" i="20"/>
  <c r="G46" i="20"/>
  <c r="E47" i="20"/>
  <c r="E56" i="20" s="1"/>
  <c r="E48" i="20"/>
  <c r="E49" i="20"/>
  <c r="G49" i="20"/>
  <c r="E50" i="20"/>
  <c r="G50" i="20" s="1"/>
  <c r="F50" i="20"/>
  <c r="H50" i="20" s="1"/>
  <c r="E51" i="20"/>
  <c r="G51" i="20" s="1"/>
  <c r="F51" i="20"/>
  <c r="H51" i="20" s="1"/>
  <c r="I51" i="20"/>
  <c r="E52" i="20"/>
  <c r="F52" i="20"/>
  <c r="G52" i="20"/>
  <c r="H52" i="20"/>
  <c r="I52" i="20"/>
  <c r="E53" i="20"/>
  <c r="F53" i="20"/>
  <c r="H53" i="20" s="1"/>
  <c r="G53" i="20"/>
  <c r="E54" i="20"/>
  <c r="F54" i="20"/>
  <c r="H54" i="20" s="1"/>
  <c r="G54" i="20"/>
  <c r="C55" i="20"/>
  <c r="D55" i="20"/>
  <c r="C56" i="20"/>
  <c r="D56" i="20"/>
  <c r="F5" i="19"/>
  <c r="H5" i="19" s="1"/>
  <c r="F8" i="19"/>
  <c r="H8" i="19"/>
  <c r="F10" i="19"/>
  <c r="H10" i="19" s="1"/>
  <c r="C12" i="19"/>
  <c r="D12" i="19"/>
  <c r="C13" i="19"/>
  <c r="E4" i="19" s="1"/>
  <c r="D13" i="19"/>
  <c r="F7" i="19" s="1"/>
  <c r="H7" i="19" s="1"/>
  <c r="F25" i="19"/>
  <c r="H25" i="19" s="1"/>
  <c r="F26" i="19"/>
  <c r="H26" i="19"/>
  <c r="F27" i="19"/>
  <c r="H27" i="19"/>
  <c r="F28" i="19"/>
  <c r="H28" i="19" s="1"/>
  <c r="F29" i="19"/>
  <c r="H29" i="19"/>
  <c r="E30" i="19"/>
  <c r="G30" i="19" s="1"/>
  <c r="F30" i="19"/>
  <c r="H30" i="19" s="1"/>
  <c r="F31" i="19"/>
  <c r="H31" i="19"/>
  <c r="C32" i="19"/>
  <c r="D32" i="19"/>
  <c r="C33" i="19"/>
  <c r="D33" i="19"/>
  <c r="F44" i="19"/>
  <c r="H44" i="19"/>
  <c r="E45" i="19"/>
  <c r="G45" i="19" s="1"/>
  <c r="F45" i="19"/>
  <c r="H45" i="19" s="1"/>
  <c r="F46" i="19"/>
  <c r="F53" i="19" s="1"/>
  <c r="H46" i="19"/>
  <c r="F47" i="19"/>
  <c r="H47" i="19" s="1"/>
  <c r="F48" i="19"/>
  <c r="H48" i="19" s="1"/>
  <c r="F49" i="19"/>
  <c r="H49" i="19"/>
  <c r="F50" i="19"/>
  <c r="H50" i="19" s="1"/>
  <c r="F51" i="19"/>
  <c r="H51" i="19" s="1"/>
  <c r="C52" i="19"/>
  <c r="D52" i="19"/>
  <c r="C53" i="19"/>
  <c r="D53" i="19"/>
  <c r="F5" i="18"/>
  <c r="H5" i="18" s="1"/>
  <c r="E7" i="18"/>
  <c r="G7" i="18" s="1"/>
  <c r="E10" i="18"/>
  <c r="G10" i="18" s="1"/>
  <c r="F10" i="18"/>
  <c r="H10" i="18" s="1"/>
  <c r="C11" i="18"/>
  <c r="D11" i="18"/>
  <c r="C12" i="18"/>
  <c r="E4" i="18" s="1"/>
  <c r="D12" i="18"/>
  <c r="F7" i="18" s="1"/>
  <c r="H7" i="18" s="1"/>
  <c r="E23" i="18"/>
  <c r="I23" i="18" s="1"/>
  <c r="F23" i="18"/>
  <c r="G23" i="18"/>
  <c r="H23" i="18"/>
  <c r="E25" i="18"/>
  <c r="G25" i="18" s="1"/>
  <c r="F25" i="18"/>
  <c r="H25" i="18" s="1"/>
  <c r="E26" i="18"/>
  <c r="F26" i="18"/>
  <c r="G26" i="18"/>
  <c r="H26" i="18"/>
  <c r="I26" i="18"/>
  <c r="E28" i="18"/>
  <c r="I28" i="18" s="1"/>
  <c r="F28" i="18"/>
  <c r="H28" i="18" s="1"/>
  <c r="G28" i="18"/>
  <c r="E29" i="18"/>
  <c r="F29" i="18"/>
  <c r="G29" i="18"/>
  <c r="H29" i="18"/>
  <c r="I29" i="18"/>
  <c r="C30" i="18"/>
  <c r="D30" i="18"/>
  <c r="C31" i="18"/>
  <c r="D31" i="18"/>
  <c r="E42" i="18"/>
  <c r="G42" i="18"/>
  <c r="E43" i="18"/>
  <c r="I43" i="18" s="1"/>
  <c r="F43" i="18"/>
  <c r="H43" i="18" s="1"/>
  <c r="G43" i="18"/>
  <c r="E44" i="18"/>
  <c r="F44" i="18"/>
  <c r="G44" i="18"/>
  <c r="H44" i="18"/>
  <c r="I44" i="18"/>
  <c r="E45" i="18"/>
  <c r="G45" i="18" s="1"/>
  <c r="F45" i="18"/>
  <c r="H45" i="18"/>
  <c r="E46" i="18"/>
  <c r="I46" i="18" s="1"/>
  <c r="F46" i="18"/>
  <c r="G46" i="18"/>
  <c r="H46" i="18"/>
  <c r="F47" i="18"/>
  <c r="H47" i="18"/>
  <c r="E48" i="18"/>
  <c r="G48" i="18" s="1"/>
  <c r="F48" i="18"/>
  <c r="H48" i="18" s="1"/>
  <c r="C49" i="18"/>
  <c r="D49" i="18"/>
  <c r="C50" i="18"/>
  <c r="D50" i="18"/>
  <c r="C10" i="17"/>
  <c r="D10" i="17"/>
  <c r="C11" i="17"/>
  <c r="E9" i="17" s="1"/>
  <c r="D11" i="17"/>
  <c r="F4" i="17" s="1"/>
  <c r="E25" i="17"/>
  <c r="C28" i="17"/>
  <c r="D28" i="17"/>
  <c r="C29" i="17"/>
  <c r="D29" i="17"/>
  <c r="E40" i="17"/>
  <c r="E42" i="17"/>
  <c r="G42" i="17" s="1"/>
  <c r="E43" i="17"/>
  <c r="I43" i="17" s="1"/>
  <c r="F43" i="17"/>
  <c r="H43" i="17" s="1"/>
  <c r="E44" i="17"/>
  <c r="G44" i="17" s="1"/>
  <c r="C46" i="17"/>
  <c r="D46" i="17"/>
  <c r="C47" i="17"/>
  <c r="D47" i="17"/>
  <c r="F58" i="17"/>
  <c r="F60" i="17"/>
  <c r="H60" i="17" s="1"/>
  <c r="F61" i="17"/>
  <c r="H61" i="17" s="1"/>
  <c r="F62" i="17"/>
  <c r="H62" i="17" s="1"/>
  <c r="E63" i="17"/>
  <c r="C64" i="17"/>
  <c r="D64" i="17"/>
  <c r="C65" i="17"/>
  <c r="E62" i="17" s="1"/>
  <c r="D65" i="17"/>
  <c r="F59" i="17" s="1"/>
  <c r="E76" i="17"/>
  <c r="G76" i="17"/>
  <c r="E78" i="17"/>
  <c r="E80" i="17"/>
  <c r="G80" i="17" s="1"/>
  <c r="E81" i="17"/>
  <c r="I81" i="17" s="1"/>
  <c r="F81" i="17"/>
  <c r="H81" i="17" s="1"/>
  <c r="C82" i="17"/>
  <c r="D82" i="17"/>
  <c r="C83" i="17"/>
  <c r="E77" i="17" s="1"/>
  <c r="D83" i="17"/>
  <c r="F80" i="17" s="1"/>
  <c r="H80" i="17" s="1"/>
  <c r="F8" i="16"/>
  <c r="H8" i="16" s="1"/>
  <c r="C9" i="16"/>
  <c r="D9" i="16"/>
  <c r="C10" i="16"/>
  <c r="E4" i="16" s="1"/>
  <c r="D10" i="16"/>
  <c r="F7" i="16" s="1"/>
  <c r="H7" i="16" s="1"/>
  <c r="E24" i="16"/>
  <c r="G24" i="16" s="1"/>
  <c r="F26" i="16"/>
  <c r="E27" i="16"/>
  <c r="G27" i="16" s="1"/>
  <c r="F27" i="16"/>
  <c r="H27" i="16" s="1"/>
  <c r="C28" i="16"/>
  <c r="D28" i="16"/>
  <c r="C29" i="16"/>
  <c r="D29" i="16"/>
  <c r="F41" i="16"/>
  <c r="H41" i="16" s="1"/>
  <c r="F42" i="16"/>
  <c r="H42" i="16" s="1"/>
  <c r="E43" i="16"/>
  <c r="G43" i="16" s="1"/>
  <c r="F43" i="16"/>
  <c r="H43" i="16" s="1"/>
  <c r="E45" i="16"/>
  <c r="G45" i="16" s="1"/>
  <c r="F45" i="16"/>
  <c r="H45" i="16" s="1"/>
  <c r="C46" i="16"/>
  <c r="D46" i="16"/>
  <c r="C47" i="16"/>
  <c r="D47" i="16"/>
  <c r="C65" i="16"/>
  <c r="D65" i="16"/>
  <c r="C66" i="16"/>
  <c r="E62" i="16" s="1"/>
  <c r="D66" i="16"/>
  <c r="F62" i="16" s="1"/>
  <c r="H62" i="16" s="1"/>
  <c r="F5" i="15"/>
  <c r="G5" i="15"/>
  <c r="H5" i="15"/>
  <c r="Y5" i="15"/>
  <c r="Y7" i="15" s="1"/>
  <c r="Z5" i="15"/>
  <c r="Z7" i="15" s="1"/>
  <c r="F6" i="15"/>
  <c r="G6" i="15"/>
  <c r="H6" i="15"/>
  <c r="Y6" i="15"/>
  <c r="Z6" i="15"/>
  <c r="F7" i="15"/>
  <c r="G7" i="15"/>
  <c r="F9" i="15"/>
  <c r="F10" i="15"/>
  <c r="G10" i="15"/>
  <c r="F11" i="15"/>
  <c r="F13" i="15"/>
  <c r="G13" i="15"/>
  <c r="F14" i="15"/>
  <c r="F15" i="15"/>
  <c r="F16" i="15"/>
  <c r="G16" i="15"/>
  <c r="I16" i="15"/>
  <c r="K16" i="15"/>
  <c r="G17" i="15"/>
  <c r="I17" i="15"/>
  <c r="K17" i="15"/>
  <c r="M17" i="15"/>
  <c r="K18" i="15"/>
  <c r="F19" i="15"/>
  <c r="G19" i="15"/>
  <c r="M19" i="15"/>
  <c r="F20" i="15"/>
  <c r="G20" i="15"/>
  <c r="I20" i="15"/>
  <c r="K20" i="15"/>
  <c r="G21" i="15"/>
  <c r="I21" i="15"/>
  <c r="K21" i="15"/>
  <c r="L21" i="15"/>
  <c r="K22" i="15"/>
  <c r="F23" i="15"/>
  <c r="G23" i="15"/>
  <c r="M23" i="15"/>
  <c r="F24" i="15"/>
  <c r="G24" i="15"/>
  <c r="I24" i="15"/>
  <c r="D12" i="27"/>
  <c r="D11" i="27"/>
  <c r="P18" i="27" l="1"/>
  <c r="P17" i="27"/>
  <c r="G20" i="25"/>
  <c r="E44" i="16"/>
  <c r="G44" i="16" s="1"/>
  <c r="E41" i="16"/>
  <c r="G41" i="16" s="1"/>
  <c r="E26" i="16"/>
  <c r="G26" i="16" s="1"/>
  <c r="G29" i="16" s="1"/>
  <c r="G30" i="16" s="1"/>
  <c r="F25" i="16"/>
  <c r="H25" i="16" s="1"/>
  <c r="E25" i="16"/>
  <c r="G25" i="16" s="1"/>
  <c r="E42" i="16"/>
  <c r="G42" i="16" s="1"/>
  <c r="G46" i="16" s="1"/>
  <c r="E23" i="16"/>
  <c r="G23" i="16" s="1"/>
  <c r="E8" i="16"/>
  <c r="G8" i="16" s="1"/>
  <c r="E5" i="16"/>
  <c r="E7" i="16"/>
  <c r="G7" i="16" s="1"/>
  <c r="I8" i="16"/>
  <c r="I41" i="16"/>
  <c r="E6" i="16"/>
  <c r="G6" i="16" s="1"/>
  <c r="G5" i="16"/>
  <c r="F5" i="16"/>
  <c r="H5" i="16" s="1"/>
  <c r="I25" i="16"/>
  <c r="J5" i="15"/>
  <c r="M5" i="15" s="1"/>
  <c r="M21" i="15"/>
  <c r="L17" i="15"/>
  <c r="M18" i="15"/>
  <c r="L23" i="15"/>
  <c r="M24" i="15"/>
  <c r="M22" i="15"/>
  <c r="L18" i="15"/>
  <c r="L22" i="15"/>
  <c r="I5" i="15"/>
  <c r="G15" i="15"/>
  <c r="G9" i="15"/>
  <c r="I9" i="15" s="1"/>
  <c r="I6" i="15"/>
  <c r="L24" i="15"/>
  <c r="K23" i="15"/>
  <c r="I22" i="15"/>
  <c r="F21" i="15"/>
  <c r="L19" i="15"/>
  <c r="I18" i="15"/>
  <c r="F17" i="15"/>
  <c r="G12" i="15"/>
  <c r="I12" i="15" s="1"/>
  <c r="G8" i="15"/>
  <c r="I8" i="15" s="1"/>
  <c r="K8" i="15" s="1"/>
  <c r="K24" i="15"/>
  <c r="J23" i="15"/>
  <c r="G22" i="15"/>
  <c r="M20" i="15"/>
  <c r="K19" i="15"/>
  <c r="G18" i="15"/>
  <c r="M16" i="15"/>
  <c r="F12" i="15"/>
  <c r="F8" i="15"/>
  <c r="G3" i="15"/>
  <c r="J24" i="15"/>
  <c r="I23" i="15"/>
  <c r="F22" i="15"/>
  <c r="L20" i="15"/>
  <c r="I19" i="15"/>
  <c r="F18" i="15"/>
  <c r="L16" i="15"/>
  <c r="G11" i="15"/>
  <c r="I11" i="15" s="1"/>
  <c r="I10" i="15"/>
  <c r="I13" i="15" s="1"/>
  <c r="I7" i="15"/>
  <c r="G9" i="21"/>
  <c r="H4" i="21"/>
  <c r="F15" i="21"/>
  <c r="H37" i="21"/>
  <c r="H38" i="21" s="1"/>
  <c r="G56" i="21"/>
  <c r="G48" i="21"/>
  <c r="F36" i="21"/>
  <c r="G33" i="21"/>
  <c r="I8" i="21"/>
  <c r="H54" i="21"/>
  <c r="H58" i="21" s="1"/>
  <c r="G51" i="21"/>
  <c r="I49" i="21"/>
  <c r="H31" i="21"/>
  <c r="G28" i="21"/>
  <c r="G13" i="21"/>
  <c r="F10" i="21"/>
  <c r="H10" i="21" s="1"/>
  <c r="E7" i="21"/>
  <c r="E14" i="21" s="1"/>
  <c r="G5" i="21"/>
  <c r="I50" i="21"/>
  <c r="I4" i="21"/>
  <c r="I35" i="21"/>
  <c r="F58" i="21"/>
  <c r="I53" i="21"/>
  <c r="I30" i="21"/>
  <c r="E26" i="21"/>
  <c r="E15" i="21"/>
  <c r="E11" i="21"/>
  <c r="F6" i="21"/>
  <c r="H6" i="21" s="1"/>
  <c r="E58" i="21"/>
  <c r="I48" i="21"/>
  <c r="H36" i="21"/>
  <c r="G27" i="21"/>
  <c r="G12" i="21"/>
  <c r="I10" i="21"/>
  <c r="F9" i="21"/>
  <c r="H9" i="21" s="1"/>
  <c r="E6" i="21"/>
  <c r="F12" i="21"/>
  <c r="H12" i="21" s="1"/>
  <c r="I49" i="20"/>
  <c r="I33" i="20"/>
  <c r="G6" i="20"/>
  <c r="I48" i="20"/>
  <c r="I10" i="20"/>
  <c r="I5" i="20"/>
  <c r="I54" i="20"/>
  <c r="G48" i="20"/>
  <c r="I46" i="20"/>
  <c r="G33" i="20"/>
  <c r="I31" i="20"/>
  <c r="F30" i="20"/>
  <c r="G25" i="20"/>
  <c r="G10" i="20"/>
  <c r="F7" i="20"/>
  <c r="H7" i="20" s="1"/>
  <c r="F48" i="20"/>
  <c r="H48" i="20" s="1"/>
  <c r="H46" i="20"/>
  <c r="F33" i="20"/>
  <c r="H33" i="20" s="1"/>
  <c r="F25" i="20"/>
  <c r="I25" i="20" s="1"/>
  <c r="F10" i="20"/>
  <c r="H10" i="20" s="1"/>
  <c r="E7" i="20"/>
  <c r="G55" i="20"/>
  <c r="E34" i="20"/>
  <c r="I9" i="20"/>
  <c r="F8" i="20"/>
  <c r="H8" i="20" s="1"/>
  <c r="I50" i="20"/>
  <c r="F49" i="20"/>
  <c r="H49" i="20" s="1"/>
  <c r="E35" i="20"/>
  <c r="I27" i="20"/>
  <c r="F26" i="20"/>
  <c r="H26" i="20" s="1"/>
  <c r="I12" i="20"/>
  <c r="F11" i="20"/>
  <c r="H11" i="20" s="1"/>
  <c r="E8" i="20"/>
  <c r="E13" i="20" s="1"/>
  <c r="I4" i="20"/>
  <c r="E55" i="20"/>
  <c r="I53" i="20"/>
  <c r="G47" i="20"/>
  <c r="G56" i="20" s="1"/>
  <c r="G57" i="20" s="1"/>
  <c r="F29" i="20"/>
  <c r="H29" i="20" s="1"/>
  <c r="F6" i="20"/>
  <c r="H6" i="20" s="1"/>
  <c r="H14" i="20" s="1"/>
  <c r="H15" i="20" s="1"/>
  <c r="F47" i="20"/>
  <c r="F32" i="20"/>
  <c r="H32" i="20" s="1"/>
  <c r="E29" i="20"/>
  <c r="H53" i="19"/>
  <c r="H54" i="19" s="1"/>
  <c r="H52" i="19"/>
  <c r="G4" i="19"/>
  <c r="E25" i="19"/>
  <c r="F52" i="19"/>
  <c r="E51" i="19"/>
  <c r="E28" i="19"/>
  <c r="E5" i="19"/>
  <c r="E12" i="19" s="1"/>
  <c r="E7" i="19"/>
  <c r="E46" i="19"/>
  <c r="E31" i="19"/>
  <c r="F11" i="19"/>
  <c r="H11" i="19" s="1"/>
  <c r="E8" i="19"/>
  <c r="E49" i="19"/>
  <c r="I45" i="19"/>
  <c r="I30" i="19"/>
  <c r="E26" i="19"/>
  <c r="E11" i="19"/>
  <c r="F6" i="19"/>
  <c r="H6" i="19" s="1"/>
  <c r="E10" i="19"/>
  <c r="E44" i="19"/>
  <c r="E29" i="19"/>
  <c r="F24" i="19"/>
  <c r="F9" i="19"/>
  <c r="H9" i="19" s="1"/>
  <c r="E6" i="19"/>
  <c r="E47" i="19"/>
  <c r="E24" i="19"/>
  <c r="E9" i="19"/>
  <c r="F4" i="19"/>
  <c r="E48" i="19"/>
  <c r="E50" i="19"/>
  <c r="E27" i="19"/>
  <c r="G4" i="18"/>
  <c r="F8" i="18"/>
  <c r="H8" i="18" s="1"/>
  <c r="E5" i="18"/>
  <c r="E11" i="18" s="1"/>
  <c r="E50" i="18"/>
  <c r="E8" i="18"/>
  <c r="I45" i="18"/>
  <c r="I7" i="18"/>
  <c r="F6" i="18"/>
  <c r="H6" i="18" s="1"/>
  <c r="I25" i="18"/>
  <c r="F24" i="18"/>
  <c r="H24" i="18" s="1"/>
  <c r="H31" i="18" s="1"/>
  <c r="H32" i="18" s="1"/>
  <c r="I10" i="18"/>
  <c r="F9" i="18"/>
  <c r="H9" i="18" s="1"/>
  <c r="E6" i="18"/>
  <c r="E47" i="18"/>
  <c r="E49" i="18" s="1"/>
  <c r="F42" i="18"/>
  <c r="F27" i="18"/>
  <c r="H27" i="18" s="1"/>
  <c r="E24" i="18"/>
  <c r="E9" i="18"/>
  <c r="F4" i="18"/>
  <c r="I48" i="18"/>
  <c r="E27" i="18"/>
  <c r="I78" i="17"/>
  <c r="G62" i="17"/>
  <c r="I62" i="17"/>
  <c r="I40" i="17"/>
  <c r="G77" i="17"/>
  <c r="I77" i="17"/>
  <c r="H4" i="17"/>
  <c r="H59" i="17"/>
  <c r="F65" i="17"/>
  <c r="G9" i="17"/>
  <c r="G78" i="17"/>
  <c r="G63" i="17"/>
  <c r="H58" i="17"/>
  <c r="F45" i="17"/>
  <c r="H45" i="17" s="1"/>
  <c r="G40" i="17"/>
  <c r="E27" i="17"/>
  <c r="G25" i="17"/>
  <c r="F22" i="17"/>
  <c r="F7" i="17"/>
  <c r="H7" i="17" s="1"/>
  <c r="E4" i="17"/>
  <c r="G81" i="17"/>
  <c r="F78" i="17"/>
  <c r="H78" i="17" s="1"/>
  <c r="F63" i="17"/>
  <c r="H63" i="17" s="1"/>
  <c r="E60" i="17"/>
  <c r="E45" i="17"/>
  <c r="G43" i="17"/>
  <c r="F40" i="17"/>
  <c r="F25" i="17"/>
  <c r="H25" i="17" s="1"/>
  <c r="E22" i="17"/>
  <c r="E7" i="17"/>
  <c r="F5" i="17"/>
  <c r="H5" i="17" s="1"/>
  <c r="F76" i="17"/>
  <c r="E58" i="17"/>
  <c r="F23" i="17"/>
  <c r="H23" i="17" s="1"/>
  <c r="F8" i="17"/>
  <c r="H8" i="17" s="1"/>
  <c r="I80" i="17"/>
  <c r="F79" i="17"/>
  <c r="H79" i="17" s="1"/>
  <c r="E61" i="17"/>
  <c r="I42" i="17"/>
  <c r="F41" i="17"/>
  <c r="H41" i="17" s="1"/>
  <c r="F26" i="17"/>
  <c r="H26" i="17" s="1"/>
  <c r="E23" i="17"/>
  <c r="E8" i="17"/>
  <c r="E47" i="17"/>
  <c r="E5" i="17"/>
  <c r="E79" i="17"/>
  <c r="E83" i="17" s="1"/>
  <c r="F44" i="17"/>
  <c r="E41" i="17"/>
  <c r="E26" i="17"/>
  <c r="F6" i="17"/>
  <c r="H6" i="17" s="1"/>
  <c r="F77" i="17"/>
  <c r="H77" i="17" s="1"/>
  <c r="E59" i="17"/>
  <c r="F24" i="17"/>
  <c r="H24" i="17" s="1"/>
  <c r="F9" i="17"/>
  <c r="H9" i="17" s="1"/>
  <c r="E6" i="17"/>
  <c r="F42" i="17"/>
  <c r="H42" i="17" s="1"/>
  <c r="F27" i="17"/>
  <c r="H27" i="17" s="1"/>
  <c r="E24" i="17"/>
  <c r="G28" i="16"/>
  <c r="G62" i="16"/>
  <c r="I62" i="16"/>
  <c r="G4" i="16"/>
  <c r="E60" i="16"/>
  <c r="I42" i="16"/>
  <c r="E28" i="16"/>
  <c r="F61" i="16"/>
  <c r="H61" i="16" s="1"/>
  <c r="I45" i="16"/>
  <c r="F44" i="16"/>
  <c r="F46" i="16" s="1"/>
  <c r="H26" i="16"/>
  <c r="F60" i="16"/>
  <c r="E63" i="16"/>
  <c r="F64" i="16"/>
  <c r="H64" i="16" s="1"/>
  <c r="E61" i="16"/>
  <c r="F23" i="16"/>
  <c r="I7" i="16"/>
  <c r="F6" i="16"/>
  <c r="E64" i="16"/>
  <c r="F4" i="16"/>
  <c r="F63" i="16"/>
  <c r="H63" i="16" s="1"/>
  <c r="I43" i="16"/>
  <c r="I27" i="16"/>
  <c r="F24" i="16"/>
  <c r="H24" i="16" s="1"/>
  <c r="K11" i="15"/>
  <c r="K9" i="15"/>
  <c r="K5" i="15"/>
  <c r="K12" i="15"/>
  <c r="G14" i="15"/>
  <c r="K6" i="15"/>
  <c r="H7" i="15"/>
  <c r="J7" i="15" s="1"/>
  <c r="J6" i="15"/>
  <c r="M6" i="15" s="1"/>
  <c r="L5" i="15"/>
  <c r="J22" i="15"/>
  <c r="J21" i="15"/>
  <c r="J20" i="15"/>
  <c r="J19" i="15"/>
  <c r="J18" i="15"/>
  <c r="J17" i="15"/>
  <c r="J16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J12" i="15" s="1"/>
  <c r="H11" i="15"/>
  <c r="J11" i="15" s="1"/>
  <c r="H10" i="15"/>
  <c r="J10" i="15" s="1"/>
  <c r="H9" i="15"/>
  <c r="J9" i="15" s="1"/>
  <c r="H8" i="15"/>
  <c r="J8" i="15" s="1"/>
  <c r="P16" i="27"/>
  <c r="G47" i="16" l="1"/>
  <c r="G48" i="16" s="1"/>
  <c r="E46" i="16"/>
  <c r="E9" i="16"/>
  <c r="E29" i="16"/>
  <c r="E10" i="16"/>
  <c r="E47" i="16"/>
  <c r="I26" i="16"/>
  <c r="I5" i="16"/>
  <c r="K10" i="15"/>
  <c r="L6" i="15"/>
  <c r="I14" i="15"/>
  <c r="J15" i="15"/>
  <c r="I15" i="15"/>
  <c r="K7" i="15"/>
  <c r="H59" i="21"/>
  <c r="H60" i="21" s="1"/>
  <c r="I58" i="21"/>
  <c r="I59" i="21"/>
  <c r="F14" i="21"/>
  <c r="G59" i="21"/>
  <c r="G60" i="21" s="1"/>
  <c r="G58" i="21"/>
  <c r="H15" i="21"/>
  <c r="H16" i="21" s="1"/>
  <c r="H14" i="21"/>
  <c r="E37" i="21"/>
  <c r="G26" i="21"/>
  <c r="I26" i="21"/>
  <c r="E36" i="21"/>
  <c r="I6" i="21"/>
  <c r="I15" i="21" s="1"/>
  <c r="G6" i="21"/>
  <c r="I9" i="21"/>
  <c r="G7" i="21"/>
  <c r="I7" i="21"/>
  <c r="I14" i="21" s="1"/>
  <c r="G11" i="21"/>
  <c r="I11" i="21"/>
  <c r="I12" i="21"/>
  <c r="I35" i="20"/>
  <c r="F13" i="20"/>
  <c r="I6" i="20"/>
  <c r="I13" i="20" s="1"/>
  <c r="H13" i="20"/>
  <c r="F56" i="20"/>
  <c r="H47" i="20"/>
  <c r="H56" i="20" s="1"/>
  <c r="H57" i="20" s="1"/>
  <c r="F14" i="20"/>
  <c r="F55" i="20"/>
  <c r="G8" i="20"/>
  <c r="I8" i="20"/>
  <c r="H30" i="20"/>
  <c r="I30" i="20"/>
  <c r="I47" i="20"/>
  <c r="I56" i="20" s="1"/>
  <c r="I26" i="20"/>
  <c r="I34" i="20" s="1"/>
  <c r="G13" i="20"/>
  <c r="I32" i="20"/>
  <c r="H25" i="20"/>
  <c r="F34" i="20"/>
  <c r="F35" i="20"/>
  <c r="I7" i="20"/>
  <c r="G7" i="20"/>
  <c r="G14" i="20" s="1"/>
  <c r="G15" i="20" s="1"/>
  <c r="I11" i="20"/>
  <c r="G29" i="20"/>
  <c r="G35" i="20" s="1"/>
  <c r="G36" i="20" s="1"/>
  <c r="I29" i="20"/>
  <c r="I14" i="20"/>
  <c r="E14" i="20"/>
  <c r="I29" i="19"/>
  <c r="G29" i="19"/>
  <c r="F13" i="19"/>
  <c r="H4" i="19"/>
  <c r="F12" i="19"/>
  <c r="E53" i="19"/>
  <c r="I44" i="19"/>
  <c r="G44" i="19"/>
  <c r="E52" i="19"/>
  <c r="I8" i="19"/>
  <c r="G8" i="19"/>
  <c r="G48" i="19"/>
  <c r="I48" i="19"/>
  <c r="I31" i="19"/>
  <c r="G31" i="19"/>
  <c r="I4" i="19"/>
  <c r="G47" i="19"/>
  <c r="I47" i="19"/>
  <c r="I11" i="19"/>
  <c r="G11" i="19"/>
  <c r="I46" i="19"/>
  <c r="G46" i="19"/>
  <c r="I51" i="19"/>
  <c r="G51" i="19"/>
  <c r="G9" i="19"/>
  <c r="I9" i="19"/>
  <c r="G25" i="19"/>
  <c r="I25" i="19"/>
  <c r="G7" i="19"/>
  <c r="I7" i="19"/>
  <c r="I5" i="19"/>
  <c r="G5" i="19"/>
  <c r="E13" i="19"/>
  <c r="G49" i="19"/>
  <c r="I49" i="19"/>
  <c r="G10" i="19"/>
  <c r="I10" i="19"/>
  <c r="E33" i="19"/>
  <c r="G24" i="19"/>
  <c r="E32" i="19"/>
  <c r="I24" i="19"/>
  <c r="G6" i="19"/>
  <c r="I6" i="19"/>
  <c r="G26" i="19"/>
  <c r="I26" i="19"/>
  <c r="G13" i="19"/>
  <c r="G14" i="19" s="1"/>
  <c r="G12" i="19"/>
  <c r="G27" i="19"/>
  <c r="I27" i="19"/>
  <c r="G50" i="19"/>
  <c r="I50" i="19"/>
  <c r="F33" i="19"/>
  <c r="H24" i="19"/>
  <c r="F32" i="19"/>
  <c r="I28" i="19"/>
  <c r="G28" i="19"/>
  <c r="G24" i="18"/>
  <c r="I24" i="18"/>
  <c r="H30" i="18"/>
  <c r="F31" i="18"/>
  <c r="I5" i="18"/>
  <c r="G5" i="18"/>
  <c r="G11" i="18" s="1"/>
  <c r="E31" i="18"/>
  <c r="G6" i="18"/>
  <c r="I6" i="18"/>
  <c r="E12" i="18"/>
  <c r="E30" i="18"/>
  <c r="F49" i="18"/>
  <c r="H42" i="18"/>
  <c r="I42" i="18"/>
  <c r="F50" i="18"/>
  <c r="F11" i="18"/>
  <c r="H4" i="18"/>
  <c r="F12" i="18"/>
  <c r="I4" i="18"/>
  <c r="F30" i="18"/>
  <c r="G27" i="18"/>
  <c r="I27" i="18"/>
  <c r="G47" i="18"/>
  <c r="I47" i="18"/>
  <c r="G9" i="18"/>
  <c r="I9" i="18"/>
  <c r="I8" i="18"/>
  <c r="G8" i="18"/>
  <c r="G12" i="18"/>
  <c r="G13" i="18" s="1"/>
  <c r="G82" i="17"/>
  <c r="F83" i="17"/>
  <c r="F82" i="17"/>
  <c r="H76" i="17"/>
  <c r="I76" i="17"/>
  <c r="I5" i="17"/>
  <c r="G5" i="17"/>
  <c r="G59" i="17"/>
  <c r="I59" i="17"/>
  <c r="G22" i="17"/>
  <c r="I22" i="17"/>
  <c r="E29" i="17"/>
  <c r="E28" i="17"/>
  <c r="H65" i="17"/>
  <c r="H66" i="17" s="1"/>
  <c r="H64" i="17"/>
  <c r="F11" i="17"/>
  <c r="I25" i="17"/>
  <c r="G7" i="17"/>
  <c r="I7" i="17"/>
  <c r="G24" i="17"/>
  <c r="I24" i="17"/>
  <c r="G8" i="17"/>
  <c r="I8" i="17"/>
  <c r="H40" i="17"/>
  <c r="F47" i="17"/>
  <c r="F46" i="17"/>
  <c r="F10" i="17"/>
  <c r="I63" i="17"/>
  <c r="I6" i="17"/>
  <c r="G6" i="17"/>
  <c r="G60" i="17"/>
  <c r="I60" i="17"/>
  <c r="G61" i="17"/>
  <c r="I61" i="17"/>
  <c r="F64" i="17"/>
  <c r="G4" i="17"/>
  <c r="I4" i="17"/>
  <c r="E11" i="17"/>
  <c r="E10" i="17"/>
  <c r="H11" i="17"/>
  <c r="H12" i="17" s="1"/>
  <c r="H10" i="17"/>
  <c r="H22" i="17"/>
  <c r="F29" i="17"/>
  <c r="F28" i="17"/>
  <c r="I9" i="17"/>
  <c r="I44" i="17"/>
  <c r="I47" i="17" s="1"/>
  <c r="H44" i="17"/>
  <c r="G27" i="17"/>
  <c r="I27" i="17"/>
  <c r="G79" i="17"/>
  <c r="G83" i="17" s="1"/>
  <c r="G84" i="17" s="1"/>
  <c r="I79" i="17"/>
  <c r="G47" i="17"/>
  <c r="G48" i="17" s="1"/>
  <c r="G46" i="17"/>
  <c r="G26" i="17"/>
  <c r="I26" i="17"/>
  <c r="G23" i="17"/>
  <c r="I23" i="17"/>
  <c r="G41" i="17"/>
  <c r="I41" i="17"/>
  <c r="E46" i="17"/>
  <c r="I58" i="17"/>
  <c r="E64" i="17"/>
  <c r="E65" i="17"/>
  <c r="G58" i="17"/>
  <c r="G45" i="17"/>
  <c r="I45" i="17"/>
  <c r="E82" i="17"/>
  <c r="G64" i="16"/>
  <c r="I64" i="16"/>
  <c r="H60" i="16"/>
  <c r="F66" i="16"/>
  <c r="F65" i="16"/>
  <c r="G60" i="16"/>
  <c r="E66" i="16"/>
  <c r="E65" i="16"/>
  <c r="I60" i="16"/>
  <c r="H4" i="16"/>
  <c r="F10" i="16"/>
  <c r="F9" i="16"/>
  <c r="I61" i="16"/>
  <c r="G61" i="16"/>
  <c r="I4" i="16"/>
  <c r="I44" i="16"/>
  <c r="F47" i="16"/>
  <c r="H44" i="16"/>
  <c r="I63" i="16"/>
  <c r="G63" i="16"/>
  <c r="H6" i="16"/>
  <c r="I6" i="16"/>
  <c r="F29" i="16"/>
  <c r="H23" i="16"/>
  <c r="I23" i="16"/>
  <c r="F28" i="16"/>
  <c r="I24" i="16"/>
  <c r="G10" i="16"/>
  <c r="G11" i="16" s="1"/>
  <c r="G9" i="16"/>
  <c r="L10" i="15"/>
  <c r="M10" i="15"/>
  <c r="J13" i="15"/>
  <c r="L9" i="15"/>
  <c r="M9" i="15"/>
  <c r="L11" i="15"/>
  <c r="M11" i="15"/>
  <c r="L12" i="15"/>
  <c r="M12" i="15"/>
  <c r="L8" i="15"/>
  <c r="L15" i="15" s="1"/>
  <c r="M8" i="15"/>
  <c r="J14" i="15"/>
  <c r="M7" i="15"/>
  <c r="M13" i="15" s="1"/>
  <c r="K13" i="15"/>
  <c r="K14" i="15" s="1"/>
  <c r="L7" i="15"/>
  <c r="L13" i="15" l="1"/>
  <c r="K15" i="15"/>
  <c r="M14" i="15"/>
  <c r="M15" i="15"/>
  <c r="G22" i="21"/>
  <c r="G15" i="21"/>
  <c r="G16" i="21" s="1"/>
  <c r="G14" i="21"/>
  <c r="I37" i="21"/>
  <c r="I36" i="21"/>
  <c r="G66" i="21"/>
  <c r="G37" i="21"/>
  <c r="G38" i="21" s="1"/>
  <c r="G36" i="21"/>
  <c r="G63" i="20"/>
  <c r="H35" i="20"/>
  <c r="H36" i="20" s="1"/>
  <c r="G42" i="20" s="1"/>
  <c r="H34" i="20"/>
  <c r="I55" i="20"/>
  <c r="G21" i="20"/>
  <c r="H55" i="20"/>
  <c r="G34" i="20"/>
  <c r="I12" i="19"/>
  <c r="I13" i="19"/>
  <c r="G53" i="19"/>
  <c r="G54" i="19" s="1"/>
  <c r="G52" i="19"/>
  <c r="H33" i="19"/>
  <c r="H34" i="19" s="1"/>
  <c r="H32" i="19"/>
  <c r="H13" i="19"/>
  <c r="H14" i="19" s="1"/>
  <c r="H12" i="19"/>
  <c r="G33" i="19"/>
  <c r="G34" i="19" s="1"/>
  <c r="G32" i="19"/>
  <c r="I52" i="19"/>
  <c r="I53" i="19"/>
  <c r="G60" i="19" s="1"/>
  <c r="I33" i="19"/>
  <c r="I32" i="19"/>
  <c r="H49" i="18"/>
  <c r="H50" i="18"/>
  <c r="H51" i="18" s="1"/>
  <c r="G49" i="18"/>
  <c r="G50" i="18"/>
  <c r="G51" i="18" s="1"/>
  <c r="I12" i="18"/>
  <c r="G19" i="18" s="1"/>
  <c r="I11" i="18"/>
  <c r="I31" i="18"/>
  <c r="G38" i="18" s="1"/>
  <c r="I30" i="18"/>
  <c r="I50" i="18"/>
  <c r="I49" i="18"/>
  <c r="H11" i="18"/>
  <c r="H12" i="18"/>
  <c r="H13" i="18" s="1"/>
  <c r="G30" i="18"/>
  <c r="G31" i="18"/>
  <c r="G32" i="18" s="1"/>
  <c r="G54" i="17"/>
  <c r="I11" i="17"/>
  <c r="G18" i="17" s="1"/>
  <c r="I10" i="17"/>
  <c r="G11" i="17"/>
  <c r="G12" i="17" s="1"/>
  <c r="G10" i="17"/>
  <c r="I46" i="17"/>
  <c r="I64" i="17"/>
  <c r="I65" i="17"/>
  <c r="G72" i="17" s="1"/>
  <c r="I83" i="17"/>
  <c r="G90" i="17" s="1"/>
  <c r="I82" i="17"/>
  <c r="G28" i="17"/>
  <c r="G29" i="17"/>
  <c r="G30" i="17" s="1"/>
  <c r="G65" i="17"/>
  <c r="G66" i="17" s="1"/>
  <c r="G64" i="17"/>
  <c r="H29" i="17"/>
  <c r="H30" i="17" s="1"/>
  <c r="H28" i="17"/>
  <c r="I29" i="17"/>
  <c r="G36" i="17" s="1"/>
  <c r="I28" i="17"/>
  <c r="H82" i="17"/>
  <c r="H83" i="17"/>
  <c r="H84" i="17" s="1"/>
  <c r="H46" i="17"/>
  <c r="H47" i="17"/>
  <c r="H48" i="17" s="1"/>
  <c r="H10" i="16"/>
  <c r="H11" i="16" s="1"/>
  <c r="H9" i="16"/>
  <c r="I29" i="16"/>
  <c r="I28" i="16"/>
  <c r="H28" i="16"/>
  <c r="H29" i="16"/>
  <c r="H30" i="16" s="1"/>
  <c r="I47" i="16"/>
  <c r="I46" i="16"/>
  <c r="H46" i="16"/>
  <c r="H47" i="16"/>
  <c r="H48" i="16" s="1"/>
  <c r="I65" i="16"/>
  <c r="I66" i="16"/>
  <c r="I9" i="16"/>
  <c r="I10" i="16"/>
  <c r="G66" i="16"/>
  <c r="G67" i="16" s="1"/>
  <c r="G65" i="16"/>
  <c r="H66" i="16"/>
  <c r="H67" i="16" s="1"/>
  <c r="H65" i="16"/>
  <c r="L14" i="15"/>
  <c r="G44" i="21" l="1"/>
  <c r="G20" i="19"/>
  <c r="G40" i="19"/>
  <c r="G57" i="18"/>
  <c r="G54" i="16"/>
  <c r="G17" i="16"/>
  <c r="G73" i="16"/>
  <c r="G36" i="16"/>
  <c r="C9" i="11" l="1"/>
  <c r="D9" i="11"/>
  <c r="C10" i="11"/>
  <c r="E4" i="11" s="1"/>
  <c r="D10" i="11"/>
  <c r="F7" i="11" s="1"/>
  <c r="H7" i="11" s="1"/>
  <c r="F8" i="11" l="1"/>
  <c r="H8" i="11" s="1"/>
  <c r="F5" i="11"/>
  <c r="H5" i="11" s="1"/>
  <c r="E8" i="11"/>
  <c r="E7" i="11"/>
  <c r="G7" i="11" s="1"/>
  <c r="E5" i="11"/>
  <c r="G5" i="11" s="1"/>
  <c r="G4" i="11"/>
  <c r="F6" i="11"/>
  <c r="H6" i="11" s="1"/>
  <c r="E6" i="11"/>
  <c r="F4" i="11"/>
  <c r="I7" i="11" l="1"/>
  <c r="I5" i="11"/>
  <c r="I8" i="11"/>
  <c r="G8" i="11"/>
  <c r="G10" i="11" s="1"/>
  <c r="C12" i="11" s="1"/>
  <c r="I6" i="11"/>
  <c r="G6" i="11"/>
  <c r="E10" i="11"/>
  <c r="E9" i="11"/>
  <c r="F10" i="11"/>
  <c r="F9" i="11"/>
  <c r="H4" i="11"/>
  <c r="I4" i="11"/>
  <c r="G9" i="11" l="1"/>
  <c r="I9" i="11"/>
  <c r="I10" i="11"/>
  <c r="C14" i="11" s="1"/>
  <c r="H10" i="11"/>
  <c r="C13" i="11" s="1"/>
  <c r="H9" i="11"/>
  <c r="C15" i="11" l="1"/>
  <c r="C13" i="10"/>
  <c r="C14" i="10"/>
  <c r="D8" i="10" l="1"/>
  <c r="J9" i="10"/>
  <c r="K9" i="10" s="1"/>
  <c r="J12" i="10"/>
  <c r="K12" i="10" s="1"/>
  <c r="J10" i="10"/>
  <c r="K10" i="10" s="1"/>
  <c r="J11" i="10"/>
  <c r="K11" i="10" s="1"/>
  <c r="J8" i="10"/>
  <c r="D11" i="10"/>
  <c r="E11" i="10" s="1"/>
  <c r="D10" i="10"/>
  <c r="E10" i="10" s="1"/>
  <c r="E8" i="10"/>
  <c r="D12" i="10"/>
  <c r="E12" i="10" s="1"/>
  <c r="D9" i="10"/>
  <c r="E9" i="10" s="1"/>
  <c r="J14" i="10" l="1"/>
  <c r="J13" i="10"/>
  <c r="K8" i="10"/>
  <c r="D14" i="10"/>
  <c r="E13" i="10"/>
  <c r="E14" i="10"/>
  <c r="E15" i="10" s="1"/>
  <c r="D13" i="10"/>
  <c r="K14" i="10" l="1"/>
  <c r="K15" i="10" s="1"/>
  <c r="K13" i="10"/>
  <c r="P11" i="7"/>
  <c r="P10" i="7"/>
  <c r="P9" i="7"/>
  <c r="P8" i="7"/>
  <c r="P7" i="7"/>
  <c r="Q8" i="7"/>
  <c r="Q11" i="7"/>
  <c r="Q10" i="7"/>
  <c r="Q9" i="7"/>
  <c r="Q7" i="7"/>
  <c r="P6" i="7"/>
  <c r="Q6" i="7"/>
  <c r="P8" i="6" l="1"/>
  <c r="P9" i="6"/>
  <c r="R9" i="6" s="1"/>
  <c r="Q9" i="6"/>
  <c r="S9" i="6" s="1"/>
  <c r="P10" i="6"/>
  <c r="Q10" i="6"/>
  <c r="S10" i="6" s="1"/>
  <c r="R10" i="6"/>
  <c r="P11" i="6"/>
  <c r="Q11" i="6"/>
  <c r="R11" i="6"/>
  <c r="S11" i="6"/>
  <c r="R15" i="6"/>
  <c r="P9" i="5"/>
  <c r="Q10" i="5" s="1"/>
  <c r="S10" i="5" s="1"/>
  <c r="D11" i="6"/>
  <c r="D9" i="6"/>
  <c r="D10" i="6"/>
  <c r="P17" i="6" l="1"/>
  <c r="P18" i="6"/>
  <c r="P19" i="6"/>
  <c r="P16" i="6"/>
  <c r="P10" i="5"/>
  <c r="R10" i="5" s="1"/>
  <c r="P11" i="5"/>
  <c r="R11" i="5" s="1"/>
  <c r="Q11" i="5"/>
  <c r="S11" i="5" s="1"/>
  <c r="Q12" i="5"/>
  <c r="S12" i="5" s="1"/>
  <c r="R16" i="5"/>
  <c r="D11" i="5"/>
  <c r="D10" i="5"/>
  <c r="P15" i="6"/>
  <c r="P12" i="5" l="1"/>
  <c r="R12" i="5" s="1"/>
  <c r="P18" i="5"/>
  <c r="P19" i="5"/>
  <c r="P20" i="5"/>
  <c r="D12" i="5"/>
  <c r="P17" i="5" l="1"/>
  <c r="P16" i="5"/>
</calcChain>
</file>

<file path=xl/sharedStrings.xml><?xml version="1.0" encoding="utf-8"?>
<sst xmlns="http://schemas.openxmlformats.org/spreadsheetml/2006/main" count="825" uniqueCount="127">
  <si>
    <t>～</t>
    <phoneticPr fontId="1"/>
  </si>
  <si>
    <t>度数</t>
    <rPh sb="0" eb="2">
      <t>ドスウ</t>
    </rPh>
    <phoneticPr fontId="1"/>
  </si>
  <si>
    <t>合計</t>
    <rPh sb="0" eb="2">
      <t>ゴウケイ</t>
    </rPh>
    <phoneticPr fontId="1"/>
  </si>
  <si>
    <t>階級(cm)
以上～未満</t>
    <rPh sb="0" eb="2">
      <t>カイキュウ</t>
    </rPh>
    <rPh sb="7" eb="9">
      <t>イジョウ</t>
    </rPh>
    <rPh sb="10" eb="12">
      <t>ミマン</t>
    </rPh>
    <phoneticPr fontId="1"/>
  </si>
  <si>
    <t>←</t>
    <phoneticPr fontId="1"/>
  </si>
  <si>
    <t>↑</t>
    <phoneticPr fontId="1"/>
  </si>
  <si>
    <t>以上</t>
    <rPh sb="0" eb="2">
      <t>イジョウ</t>
    </rPh>
    <phoneticPr fontId="1"/>
  </si>
  <si>
    <t>②階級の幅を決める</t>
    <rPh sb="1" eb="3">
      <t>カイキュウ</t>
    </rPh>
    <rPh sb="4" eb="5">
      <t>ハバ</t>
    </rPh>
    <rPh sb="6" eb="7">
      <t>キ</t>
    </rPh>
    <phoneticPr fontId="1"/>
  </si>
  <si>
    <t>未満</t>
    <rPh sb="0" eb="2">
      <t>ミマン</t>
    </rPh>
    <phoneticPr fontId="1"/>
  </si>
  <si>
    <t>、</t>
    <phoneticPr fontId="1"/>
  </si>
  <si>
    <t>度数は関数でカウントされます。</t>
    <rPh sb="0" eb="2">
      <t>ドスウ</t>
    </rPh>
    <rPh sb="3" eb="5">
      <t>カンスウ</t>
    </rPh>
    <phoneticPr fontId="1"/>
  </si>
  <si>
    <t>（最大50個まで、ランダム入力でもよい）</t>
    <rPh sb="1" eb="3">
      <t>サイダイ</t>
    </rPh>
    <rPh sb="5" eb="6">
      <t>コ</t>
    </rPh>
    <rPh sb="13" eb="15">
      <t>ニュウリョク</t>
    </rPh>
    <phoneticPr fontId="1"/>
  </si>
  <si>
    <t>の欄に数値を入力する</t>
    <rPh sb="1" eb="2">
      <t>ラン</t>
    </rPh>
    <rPh sb="3" eb="5">
      <t>スウチ</t>
    </rPh>
    <rPh sb="6" eb="8">
      <t>ニュウリョク</t>
    </rPh>
    <phoneticPr fontId="1"/>
  </si>
  <si>
    <t>ヒストグラムも作成されます。</t>
    <rPh sb="7" eb="9">
      <t>サクセイ</t>
    </rPh>
    <phoneticPr fontId="1"/>
  </si>
  <si>
    <t>相対度数も計算されます</t>
    <rPh sb="0" eb="2">
      <t>ソウタイ</t>
    </rPh>
    <rPh sb="2" eb="4">
      <t>ドスウ</t>
    </rPh>
    <rPh sb="5" eb="7">
      <t>ケイサン</t>
    </rPh>
    <phoneticPr fontId="1"/>
  </si>
  <si>
    <t>階級値</t>
    <rPh sb="0" eb="2">
      <t>カイキュウ</t>
    </rPh>
    <rPh sb="2" eb="3">
      <t>アタイ</t>
    </rPh>
    <phoneticPr fontId="1"/>
  </si>
  <si>
    <t>平均</t>
    <rPh sb="0" eb="2">
      <t>ヘイキン</t>
    </rPh>
    <phoneticPr fontId="1"/>
  </si>
  <si>
    <t>相対度数</t>
    <rPh sb="0" eb="2">
      <t>ソウタイ</t>
    </rPh>
    <rPh sb="2" eb="4">
      <t>ドスウ</t>
    </rPh>
    <phoneticPr fontId="1"/>
  </si>
  <si>
    <t>第1四分位数－最小値</t>
    <rPh sb="0" eb="1">
      <t>ダイ</t>
    </rPh>
    <rPh sb="2" eb="3">
      <t>シ</t>
    </rPh>
    <rPh sb="3" eb="4">
      <t>ブン</t>
    </rPh>
    <rPh sb="4" eb="5">
      <t>イ</t>
    </rPh>
    <rPh sb="5" eb="6">
      <t>スウ</t>
    </rPh>
    <rPh sb="7" eb="10">
      <t>サイショウチ</t>
    </rPh>
    <phoneticPr fontId="1"/>
  </si>
  <si>
    <t>第1四分位数</t>
    <rPh sb="0" eb="1">
      <t>ダイ</t>
    </rPh>
    <rPh sb="2" eb="3">
      <t>シ</t>
    </rPh>
    <rPh sb="3" eb="4">
      <t>ブン</t>
    </rPh>
    <rPh sb="4" eb="5">
      <t>イ</t>
    </rPh>
    <rPh sb="5" eb="6">
      <t>スウ</t>
    </rPh>
    <phoneticPr fontId="1"/>
  </si>
  <si>
    <t>第2四分位数－第1四分位数</t>
    <rPh sb="0" eb="1">
      <t>ダイ</t>
    </rPh>
    <rPh sb="2" eb="3">
      <t>シ</t>
    </rPh>
    <rPh sb="3" eb="4">
      <t>ブン</t>
    </rPh>
    <rPh sb="4" eb="5">
      <t>イ</t>
    </rPh>
    <rPh sb="5" eb="6">
      <t>スウ</t>
    </rPh>
    <rPh sb="7" eb="8">
      <t>ダイ</t>
    </rPh>
    <rPh sb="9" eb="10">
      <t>シ</t>
    </rPh>
    <rPh sb="10" eb="11">
      <t>ブン</t>
    </rPh>
    <rPh sb="11" eb="12">
      <t>イ</t>
    </rPh>
    <rPh sb="12" eb="13">
      <t>スウ</t>
    </rPh>
    <phoneticPr fontId="1"/>
  </si>
  <si>
    <t>第3四分位数-第2四分位数</t>
    <rPh sb="0" eb="1">
      <t>ダイ</t>
    </rPh>
    <rPh sb="2" eb="3">
      <t>シ</t>
    </rPh>
    <rPh sb="3" eb="4">
      <t>ブン</t>
    </rPh>
    <rPh sb="4" eb="5">
      <t>イ</t>
    </rPh>
    <rPh sb="5" eb="6">
      <t>スウ</t>
    </rPh>
    <rPh sb="7" eb="8">
      <t>ダイ</t>
    </rPh>
    <rPh sb="9" eb="10">
      <t>シ</t>
    </rPh>
    <rPh sb="10" eb="11">
      <t>ブン</t>
    </rPh>
    <rPh sb="11" eb="12">
      <t>イ</t>
    </rPh>
    <rPh sb="12" eb="13">
      <t>スウ</t>
    </rPh>
    <phoneticPr fontId="1"/>
  </si>
  <si>
    <t>最大値－第3四分位数</t>
    <rPh sb="0" eb="3">
      <t>サイダイチ</t>
    </rPh>
    <rPh sb="4" eb="5">
      <t>ダイ</t>
    </rPh>
    <rPh sb="6" eb="7">
      <t>シ</t>
    </rPh>
    <rPh sb="7" eb="8">
      <t>ブン</t>
    </rPh>
    <rPh sb="8" eb="9">
      <t>イ</t>
    </rPh>
    <rPh sb="9" eb="10">
      <t>スウ</t>
    </rPh>
    <phoneticPr fontId="1"/>
  </si>
  <si>
    <t>グラフ用データ</t>
    <rPh sb="3" eb="4">
      <t>ヨウ</t>
    </rPh>
    <phoneticPr fontId="1"/>
  </si>
  <si>
    <t>第3四分位数を求める行</t>
    <rPh sb="0" eb="1">
      <t>ダイ</t>
    </rPh>
    <rPh sb="2" eb="4">
      <t>シブ</t>
    </rPh>
    <rPh sb="4" eb="5">
      <t>イ</t>
    </rPh>
    <rPh sb="5" eb="6">
      <t>スウ</t>
    </rPh>
    <phoneticPr fontId="1"/>
  </si>
  <si>
    <t>第3四分位数</t>
    <rPh sb="0" eb="1">
      <t>ダイ</t>
    </rPh>
    <rPh sb="2" eb="4">
      <t>シブ</t>
    </rPh>
    <rPh sb="4" eb="5">
      <t>イ</t>
    </rPh>
    <rPh sb="5" eb="6">
      <t>スウ</t>
    </rPh>
    <phoneticPr fontId="1"/>
  </si>
  <si>
    <t>第2四分位数を求める行</t>
    <rPh sb="0" eb="1">
      <t>ダイ</t>
    </rPh>
    <rPh sb="2" eb="4">
      <t>シブ</t>
    </rPh>
    <rPh sb="4" eb="5">
      <t>イ</t>
    </rPh>
    <rPh sb="5" eb="6">
      <t>スウ</t>
    </rPh>
    <phoneticPr fontId="1"/>
  </si>
  <si>
    <t>第2四分位数</t>
    <rPh sb="0" eb="1">
      <t>ダイ</t>
    </rPh>
    <rPh sb="2" eb="4">
      <t>シブ</t>
    </rPh>
    <rPh sb="4" eb="5">
      <t>イ</t>
    </rPh>
    <rPh sb="5" eb="6">
      <t>スウ</t>
    </rPh>
    <phoneticPr fontId="1"/>
  </si>
  <si>
    <t>第1四分位数を求める行</t>
    <rPh sb="0" eb="1">
      <t>ダイ</t>
    </rPh>
    <rPh sb="2" eb="4">
      <t>シブ</t>
    </rPh>
    <rPh sb="4" eb="5">
      <t>イ</t>
    </rPh>
    <rPh sb="5" eb="6">
      <t>スウ</t>
    </rPh>
    <rPh sb="7" eb="8">
      <t>モト</t>
    </rPh>
    <rPh sb="10" eb="11">
      <t>ギョウ</t>
    </rPh>
    <phoneticPr fontId="1"/>
  </si>
  <si>
    <t>第1四分位数</t>
    <rPh sb="0" eb="1">
      <t>ダイ</t>
    </rPh>
    <rPh sb="2" eb="4">
      <t>シブ</t>
    </rPh>
    <rPh sb="4" eb="5">
      <t>イ</t>
    </rPh>
    <rPh sb="5" eb="6">
      <t>スウ</t>
    </rPh>
    <phoneticPr fontId="1"/>
  </si>
  <si>
    <t>データ数</t>
    <rPh sb="3" eb="4">
      <t>スウ</t>
    </rPh>
    <phoneticPr fontId="1"/>
  </si>
  <si>
    <t>黄色のセルには関数が入力してあります。</t>
    <rPh sb="0" eb="2">
      <t>キイロ</t>
    </rPh>
    <rPh sb="7" eb="9">
      <t>カンスウ</t>
    </rPh>
    <rPh sb="10" eb="12">
      <t>ニュウリョク</t>
    </rPh>
    <phoneticPr fontId="1"/>
  </si>
  <si>
    <t>処理用　関数</t>
    <rPh sb="0" eb="3">
      <t>ショリヨウ</t>
    </rPh>
    <rPh sb="4" eb="6">
      <t>カンスウ</t>
    </rPh>
    <phoneticPr fontId="1"/>
  </si>
  <si>
    <t>データ</t>
    <phoneticPr fontId="1"/>
  </si>
  <si>
    <t>四分位数および横の箱ひげ図と縦の箱ひげ図を表示します。</t>
    <rPh sb="0" eb="1">
      <t>シ</t>
    </rPh>
    <rPh sb="1" eb="2">
      <t>ブン</t>
    </rPh>
    <rPh sb="2" eb="3">
      <t>イ</t>
    </rPh>
    <rPh sb="3" eb="4">
      <t>スウ</t>
    </rPh>
    <rPh sb="7" eb="8">
      <t>ヨコ</t>
    </rPh>
    <rPh sb="9" eb="10">
      <t>ハコ</t>
    </rPh>
    <rPh sb="12" eb="13">
      <t>ズ</t>
    </rPh>
    <rPh sb="14" eb="15">
      <t>タテ</t>
    </rPh>
    <rPh sb="16" eb="17">
      <t>ハコ</t>
    </rPh>
    <rPh sb="19" eb="20">
      <t>ズ</t>
    </rPh>
    <rPh sb="21" eb="23">
      <t>ヒョウジ</t>
    </rPh>
    <phoneticPr fontId="1"/>
  </si>
  <si>
    <t>↓</t>
    <phoneticPr fontId="1"/>
  </si>
  <si>
    <t>四分位数を算出するデータのセルに色が付きます。</t>
    <rPh sb="0" eb="1">
      <t>シ</t>
    </rPh>
    <rPh sb="1" eb="2">
      <t>ブン</t>
    </rPh>
    <rPh sb="2" eb="3">
      <t>イ</t>
    </rPh>
    <rPh sb="3" eb="4">
      <t>スウ</t>
    </rPh>
    <rPh sb="5" eb="7">
      <t>サンシュツ</t>
    </rPh>
    <rPh sb="16" eb="17">
      <t>イロ</t>
    </rPh>
    <rPh sb="18" eb="19">
      <t>ツ</t>
    </rPh>
    <phoneticPr fontId="1"/>
  </si>
  <si>
    <t>グレーのセルにデータを小さい順に入力してください。ただし、値の数5～51</t>
    <rPh sb="11" eb="12">
      <t>チイ</t>
    </rPh>
    <rPh sb="14" eb="15">
      <t>ジュン</t>
    </rPh>
    <rPh sb="16" eb="18">
      <t>ニュウリョク</t>
    </rPh>
    <rPh sb="29" eb="30">
      <t>アタイ</t>
    </rPh>
    <rPh sb="31" eb="32">
      <t>スウ</t>
    </rPh>
    <phoneticPr fontId="1"/>
  </si>
  <si>
    <t>第1四分位数－最小値</t>
    <rPh sb="0" eb="1">
      <t>ダイ</t>
    </rPh>
    <rPh sb="2" eb="6">
      <t>シブンイスウ</t>
    </rPh>
    <rPh sb="7" eb="10">
      <t>サイショウチ</t>
    </rPh>
    <phoneticPr fontId="1"/>
  </si>
  <si>
    <t>第1四分位数</t>
    <rPh sb="0" eb="1">
      <t>ダイ</t>
    </rPh>
    <rPh sb="2" eb="6">
      <t>シブンイスウ</t>
    </rPh>
    <phoneticPr fontId="1"/>
  </si>
  <si>
    <t>第2四分位数-第1四分位数</t>
    <rPh sb="0" eb="1">
      <t>ダイ</t>
    </rPh>
    <rPh sb="2" eb="3">
      <t>シ</t>
    </rPh>
    <rPh sb="3" eb="4">
      <t>ブン</t>
    </rPh>
    <rPh sb="4" eb="5">
      <t>イ</t>
    </rPh>
    <rPh sb="5" eb="6">
      <t>スウ</t>
    </rPh>
    <rPh sb="7" eb="8">
      <t>ダイ</t>
    </rPh>
    <rPh sb="9" eb="13">
      <t>シブンイスウ</t>
    </rPh>
    <phoneticPr fontId="1"/>
  </si>
  <si>
    <t>第3四分位数-第2四分位数</t>
    <rPh sb="0" eb="1">
      <t>ダイ</t>
    </rPh>
    <rPh sb="2" eb="6">
      <t>シブンイスウ</t>
    </rPh>
    <rPh sb="7" eb="8">
      <t>ダイ</t>
    </rPh>
    <rPh sb="9" eb="11">
      <t>シブ</t>
    </rPh>
    <rPh sb="11" eb="12">
      <t>イ</t>
    </rPh>
    <rPh sb="12" eb="13">
      <t>スウ</t>
    </rPh>
    <phoneticPr fontId="1"/>
  </si>
  <si>
    <t>最小値</t>
    <rPh sb="0" eb="3">
      <t>サイショウチ</t>
    </rPh>
    <phoneticPr fontId="1"/>
  </si>
  <si>
    <t>最大値-第3四分位数</t>
    <rPh sb="0" eb="3">
      <t>サイダイチ</t>
    </rPh>
    <rPh sb="4" eb="5">
      <t>ダイ</t>
    </rPh>
    <rPh sb="6" eb="10">
      <t>シブンイスウ</t>
    </rPh>
    <phoneticPr fontId="1"/>
  </si>
  <si>
    <t>第2四分位数</t>
    <rPh sb="0" eb="1">
      <t>ダイ</t>
    </rPh>
    <rPh sb="2" eb="3">
      <t>シ</t>
    </rPh>
    <rPh sb="3" eb="4">
      <t>ブン</t>
    </rPh>
    <rPh sb="4" eb="5">
      <t>イ</t>
    </rPh>
    <rPh sb="5" eb="6">
      <t>スウ</t>
    </rPh>
    <phoneticPr fontId="1"/>
  </si>
  <si>
    <t>第3四分位数</t>
    <rPh sb="0" eb="1">
      <t>ダイ</t>
    </rPh>
    <rPh sb="2" eb="6">
      <t>シブンイスウ</t>
    </rPh>
    <phoneticPr fontId="1"/>
  </si>
  <si>
    <t>最大値</t>
    <rPh sb="0" eb="3">
      <t>サイダイチ</t>
    </rPh>
    <phoneticPr fontId="1"/>
  </si>
  <si>
    <t>計</t>
    <rPh sb="0" eb="1">
      <t>ケイ</t>
    </rPh>
    <phoneticPr fontId="1"/>
  </si>
  <si>
    <t>⑦</t>
    <phoneticPr fontId="1"/>
  </si>
  <si>
    <t>⑥</t>
    <phoneticPr fontId="1"/>
  </si>
  <si>
    <t>⑤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</si>
  <si>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</si>
  <si>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</si>
  <si>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</si>
  <si>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</si>
  <si>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ｘ</t>
    <phoneticPr fontId="1"/>
  </si>
  <si>
    <t>←標準偏差</t>
    <rPh sb="1" eb="3">
      <t>ヒョウジュン</t>
    </rPh>
    <rPh sb="3" eb="5">
      <t>ヘンサ</t>
    </rPh>
    <phoneticPr fontId="1"/>
  </si>
  <si>
    <t>←分散</t>
    <rPh sb="1" eb="3">
      <t>ブンサン</t>
    </rPh>
    <phoneticPr fontId="1"/>
  </si>
  <si>
    <t>x-x~</t>
    <phoneticPr fontId="1"/>
  </si>
  <si>
    <t>ただし、xの平均を x~ で表す</t>
    <rPh sb="6" eb="8">
      <t>ヘイキン</t>
    </rPh>
    <rPh sb="14" eb="15">
      <t>アラワ</t>
    </rPh>
    <phoneticPr fontId="1"/>
  </si>
  <si>
    <t>標準偏差</t>
    <rPh sb="0" eb="2">
      <t>ヒョウジュン</t>
    </rPh>
    <rPh sb="2" eb="4">
      <t>ヘンサ</t>
    </rPh>
    <phoneticPr fontId="1"/>
  </si>
  <si>
    <t>Sxy/(Sx*Sy)</t>
    <phoneticPr fontId="1"/>
  </si>
  <si>
    <t>Sxy</t>
    <phoneticPr fontId="1"/>
  </si>
  <si>
    <t>Sy</t>
    <phoneticPr fontId="1"/>
  </si>
  <si>
    <t>Sx</t>
    <phoneticPr fontId="1"/>
  </si>
  <si>
    <t>(x-x~)(y-y~)</t>
    <phoneticPr fontId="1"/>
  </si>
  <si>
    <t>(y-y~)^2</t>
    <phoneticPr fontId="1"/>
  </si>
  <si>
    <t>(x-x~)^2</t>
    <phoneticPr fontId="1"/>
  </si>
  <si>
    <t>y-y~</t>
    <phoneticPr fontId="1"/>
  </si>
  <si>
    <t>y</t>
    <phoneticPr fontId="1"/>
  </si>
  <si>
    <t>x</t>
    <phoneticPr fontId="1"/>
  </si>
  <si>
    <t>⑩</t>
    <phoneticPr fontId="1"/>
  </si>
  <si>
    <t>⑨</t>
    <phoneticPr fontId="1"/>
  </si>
  <si>
    <t>⑧</t>
    <phoneticPr fontId="1"/>
  </si>
  <si>
    <t>共分散</t>
    <rPh sb="0" eb="3">
      <t>キョウブンサン</t>
    </rPh>
    <phoneticPr fontId="1"/>
  </si>
  <si>
    <t>相関係数</t>
    <rPh sb="0" eb="2">
      <t>ソウカン</t>
    </rPh>
    <rPh sb="2" eb="4">
      <t>ケイスウ</t>
    </rPh>
    <phoneticPr fontId="1"/>
  </si>
  <si>
    <t>⑳</t>
    <phoneticPr fontId="1"/>
  </si>
  <si>
    <t>⑲</t>
    <phoneticPr fontId="1"/>
  </si>
  <si>
    <t>⑱</t>
    <phoneticPr fontId="1"/>
  </si>
  <si>
    <t>⑰</t>
    <phoneticPr fontId="1"/>
  </si>
  <si>
    <t>⑯</t>
    <phoneticPr fontId="1"/>
  </si>
  <si>
    <t>⑮</t>
    <phoneticPr fontId="1"/>
  </si>
  <si>
    <t>⑭</t>
    <phoneticPr fontId="1"/>
  </si>
  <si>
    <t>⑬</t>
    <phoneticPr fontId="1"/>
  </si>
  <si>
    <t>⑫</t>
    <phoneticPr fontId="1"/>
  </si>
  <si>
    <t>⑪</t>
    <phoneticPr fontId="1"/>
  </si>
  <si>
    <t>処理用関数</t>
    <rPh sb="0" eb="3">
      <t>ショリヨウ</t>
    </rPh>
    <rPh sb="3" eb="5">
      <t>カンスウ</t>
    </rPh>
    <phoneticPr fontId="1"/>
  </si>
  <si>
    <t>作成されます。ただし、データ数は2～20</t>
    <rPh sb="0" eb="2">
      <t>サクセイ</t>
    </rPh>
    <rPh sb="14" eb="15">
      <t>スウ</t>
    </rPh>
    <phoneticPr fontId="1"/>
  </si>
  <si>
    <t>相関係数 Sxy/(sX*Sy)</t>
    <rPh sb="0" eb="2">
      <t>ソウカン</t>
    </rPh>
    <rPh sb="2" eb="4">
      <t>ケイスウ</t>
    </rPh>
    <phoneticPr fontId="1"/>
  </si>
  <si>
    <t>yの</t>
    <phoneticPr fontId="1"/>
  </si>
  <si>
    <t>xの</t>
    <phoneticPr fontId="1"/>
  </si>
  <si>
    <t>√平均</t>
    <rPh sb="1" eb="3">
      <t>ヘイキン</t>
    </rPh>
    <phoneticPr fontId="1"/>
  </si>
  <si>
    <t>←共分散</t>
    <rPh sb="1" eb="4">
      <t>キョウブンサン</t>
    </rPh>
    <phoneticPr fontId="1"/>
  </si>
  <si>
    <t>ｙ</t>
    <phoneticPr fontId="1"/>
  </si>
  <si>
    <t>他のセルには、関数や数式が入力されています。</t>
    <rPh sb="0" eb="1">
      <t>タ</t>
    </rPh>
    <rPh sb="7" eb="9">
      <t>カンスウ</t>
    </rPh>
    <rPh sb="10" eb="12">
      <t>スウシキ</t>
    </rPh>
    <rPh sb="13" eb="15">
      <t>ニュウリョク</t>
    </rPh>
    <phoneticPr fontId="1"/>
  </si>
  <si>
    <t>相関係数 Sxy/(Sx*Sy)</t>
    <rPh sb="0" eb="2">
      <t>ソウカン</t>
    </rPh>
    <rPh sb="2" eb="4">
      <t>ケイスウ</t>
    </rPh>
    <phoneticPr fontId="1"/>
  </si>
  <si>
    <t>水色の欄に数値を入力してください。</t>
    <rPh sb="0" eb="2">
      <t>ミズイロ</t>
    </rPh>
    <rPh sb="3" eb="4">
      <t>ラン</t>
    </rPh>
    <rPh sb="5" eb="7">
      <t>スウチ</t>
    </rPh>
    <rPh sb="8" eb="10">
      <t>ニュウリョク</t>
    </rPh>
    <phoneticPr fontId="1"/>
  </si>
  <si>
    <t>水色以外の欄には、数式が記入してあります。</t>
    <rPh sb="0" eb="2">
      <t>ミズイロ</t>
    </rPh>
    <rPh sb="2" eb="4">
      <t>イガイ</t>
    </rPh>
    <rPh sb="5" eb="6">
      <t>ラン</t>
    </rPh>
    <rPh sb="9" eb="11">
      <t>スウシキ</t>
    </rPh>
    <rPh sb="12" eb="14">
      <t>キニュウ</t>
    </rPh>
    <phoneticPr fontId="1"/>
  </si>
  <si>
    <r>
      <t>(x-x~)</t>
    </r>
    <r>
      <rPr>
        <vertAlign val="superscript"/>
        <sz val="11"/>
        <color theme="1"/>
        <rFont val="游ゴシック"/>
        <family val="3"/>
        <charset val="128"/>
      </rPr>
      <t>2</t>
    </r>
    <phoneticPr fontId="1"/>
  </si>
  <si>
    <r>
      <t>(y-y~)</t>
    </r>
    <r>
      <rPr>
        <vertAlign val="superscript"/>
        <sz val="11"/>
        <color theme="1"/>
        <rFont val="游ゴシック"/>
        <family val="3"/>
        <charset val="128"/>
      </rPr>
      <t>2</t>
    </r>
    <phoneticPr fontId="1"/>
  </si>
  <si>
    <t>①水色の範囲にデータを入力する。</t>
    <rPh sb="1" eb="3">
      <t>ミズイロ</t>
    </rPh>
    <rPh sb="4" eb="6">
      <t>ハンイ</t>
    </rPh>
    <rPh sb="11" eb="13">
      <t>ニュウリョク</t>
    </rPh>
    <phoneticPr fontId="1"/>
  </si>
  <si>
    <t>※ヒストグラム表示用</t>
    <rPh sb="7" eb="10">
      <t>ヒョウジヨウ</t>
    </rPh>
    <phoneticPr fontId="1"/>
  </si>
  <si>
    <t>♦階級数10</t>
    <phoneticPr fontId="1"/>
  </si>
  <si>
    <t xml:space="preserve"> </t>
    <phoneticPr fontId="1"/>
  </si>
  <si>
    <t>水色の欄に入力すると、2つのデータの縦の箱ひげ図と横の箱ひげ図を表示します。</t>
    <rPh sb="0" eb="2">
      <t>ミズイロ</t>
    </rPh>
    <rPh sb="3" eb="4">
      <t>ラン</t>
    </rPh>
    <rPh sb="5" eb="7">
      <t>ニュウリョク</t>
    </rPh>
    <rPh sb="18" eb="19">
      <t>タテ</t>
    </rPh>
    <rPh sb="20" eb="21">
      <t>ハコ</t>
    </rPh>
    <rPh sb="23" eb="24">
      <t>ズ</t>
    </rPh>
    <rPh sb="25" eb="26">
      <t>ヨコ</t>
    </rPh>
    <rPh sb="27" eb="28">
      <t>ハコ</t>
    </rPh>
    <rPh sb="30" eb="31">
      <t>ズ</t>
    </rPh>
    <rPh sb="32" eb="34">
      <t>ヒョウジ</t>
    </rPh>
    <phoneticPr fontId="1"/>
  </si>
  <si>
    <t>水色のセルのデータを入力する。他のセルには関数や数式が入力してあります</t>
    <rPh sb="0" eb="2">
      <t>ミズイロ</t>
    </rPh>
    <rPh sb="10" eb="12">
      <t>ニュウリョク</t>
    </rPh>
    <rPh sb="15" eb="16">
      <t>タ</t>
    </rPh>
    <rPh sb="21" eb="23">
      <t>カンスウ</t>
    </rPh>
    <rPh sb="24" eb="26">
      <t>スウシキ</t>
    </rPh>
    <rPh sb="27" eb="29">
      <t>ニュウリョク</t>
    </rPh>
    <phoneticPr fontId="1"/>
  </si>
  <si>
    <t>水色のセルにデータを入力する</t>
    <rPh sb="0" eb="2">
      <t>ミズイロ</t>
    </rPh>
    <rPh sb="10" eb="12">
      <t>ニュウリョク</t>
    </rPh>
    <phoneticPr fontId="1"/>
  </si>
  <si>
    <t>水色のセルにデータを入力すると計算表が入力されたデータに応じて</t>
    <rPh sb="0" eb="2">
      <t>ミズイロ</t>
    </rPh>
    <rPh sb="10" eb="12">
      <t>ニュウリョク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</si>
  <si>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</si>
  <si>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</si>
  <si>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</si>
  <si>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</si>
  <si>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</si>
  <si>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</si>
  <si>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</si>
  <si>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番号</t>
    <rPh sb="0" eb="2">
      <t>バンゴウ</t>
    </rPh>
    <phoneticPr fontId="1"/>
  </si>
  <si>
    <t>垂直とび</t>
    <rPh sb="0" eb="2">
      <t>スイチョク</t>
    </rPh>
    <phoneticPr fontId="1"/>
  </si>
  <si>
    <t>立ち幅とび</t>
    <rPh sb="0" eb="1">
      <t>タ</t>
    </rPh>
    <rPh sb="2" eb="3">
      <t>ハバ</t>
    </rPh>
    <phoneticPr fontId="1"/>
  </si>
  <si>
    <t>上体起こし</t>
    <rPh sb="0" eb="2">
      <t>ジョウタイ</t>
    </rPh>
    <rPh sb="2" eb="3">
      <t>オ</t>
    </rPh>
    <phoneticPr fontId="1"/>
  </si>
  <si>
    <t>p.142　Intro</t>
    <phoneticPr fontId="1"/>
  </si>
  <si>
    <t>p.147　問11（A高校）</t>
    <rPh sb="6" eb="7">
      <t>ト</t>
    </rPh>
    <rPh sb="11" eb="13">
      <t>コウコウ</t>
    </rPh>
    <phoneticPr fontId="1"/>
  </si>
  <si>
    <t>p.147　問11（B高校）</t>
    <rPh sb="6" eb="7">
      <t>ト</t>
    </rPh>
    <rPh sb="11" eb="13">
      <t>コウコウ</t>
    </rPh>
    <phoneticPr fontId="1"/>
  </si>
  <si>
    <t>p.147 例６・箱ひげ図の比較</t>
    <rPh sb="6" eb="7">
      <t>レイ</t>
    </rPh>
    <rPh sb="9" eb="10">
      <t>ハコ</t>
    </rPh>
    <rPh sb="12" eb="13">
      <t>ズ</t>
    </rPh>
    <rPh sb="14" eb="16">
      <t>ヒカク</t>
    </rPh>
    <phoneticPr fontId="1"/>
  </si>
  <si>
    <t>p.149　問12</t>
    <rPh sb="6" eb="7">
      <t>ト</t>
    </rPh>
    <phoneticPr fontId="1"/>
  </si>
  <si>
    <t>p.152　問15</t>
    <rPh sb="6" eb="7">
      <t>ト</t>
    </rPh>
    <phoneticPr fontId="1"/>
  </si>
  <si>
    <t>p.153　問16</t>
    <rPh sb="6" eb="7">
      <t>ト</t>
    </rPh>
    <phoneticPr fontId="1"/>
  </si>
  <si>
    <t>p.155　問17</t>
    <rPh sb="6" eb="7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</si>
</sst>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_ "/>
    <numFmt numFmtId="178" formatCode="0.000"/>
    <numFmt numFmtId="179" formatCode="0_ "/>
    <numFmt numFmtId="180" formatCode="0.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vertAlign val="superscript"/>
      <sz val="11"/>
      <color theme="1"/>
      <name val="游ゴシック"/>
      <family val="3"/>
      <charset val="128"/>
    </font>
    <font>
      <i/>
      <sz val="12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5" borderId="1" xfId="0" applyFont="1" applyFill="1" applyBorder="1">
      <alignment vertical="center"/>
    </xf>
    <xf numFmtId="0" fontId="3" fillId="5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4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7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4" borderId="2" xfId="0" applyFont="1" applyFill="1" applyBorder="1">
      <alignment vertical="center"/>
    </xf>
    <xf numFmtId="0" fontId="3" fillId="7" borderId="4" xfId="0" applyFont="1" applyFill="1" applyBorder="1">
      <alignment vertical="center"/>
    </xf>
    <xf numFmtId="0" fontId="3" fillId="4" borderId="0" xfId="0" applyFont="1" applyFill="1">
      <alignment vertical="center"/>
    </xf>
    <xf numFmtId="176" fontId="3" fillId="0" borderId="0" xfId="0" applyNumberFormat="1" applyFont="1">
      <alignment vertical="center"/>
    </xf>
    <xf numFmtId="0" fontId="3" fillId="7" borderId="0" xfId="0" applyFont="1" applyFill="1">
      <alignment vertical="center"/>
    </xf>
    <xf numFmtId="0" fontId="3" fillId="7" borderId="1" xfId="0" applyFont="1" applyFill="1" applyBorder="1">
      <alignment vertical="center"/>
    </xf>
    <xf numFmtId="0" fontId="3" fillId="9" borderId="1" xfId="0" applyFont="1" applyFill="1" applyBorder="1">
      <alignment vertical="center"/>
    </xf>
    <xf numFmtId="0" fontId="3" fillId="8" borderId="1" xfId="0" applyFont="1" applyFill="1" applyBorder="1">
      <alignment vertical="center"/>
    </xf>
    <xf numFmtId="0" fontId="3" fillId="10" borderId="13" xfId="0" applyFont="1" applyFill="1" applyBorder="1">
      <alignment vertical="center"/>
    </xf>
    <xf numFmtId="0" fontId="3" fillId="10" borderId="5" xfId="0" applyFont="1" applyFill="1" applyBorder="1">
      <alignment vertical="center"/>
    </xf>
    <xf numFmtId="0" fontId="3" fillId="10" borderId="1" xfId="0" applyFont="1" applyFill="1" applyBorder="1">
      <alignment vertical="center"/>
    </xf>
    <xf numFmtId="0" fontId="4" fillId="10" borderId="1" xfId="0" applyFont="1" applyFill="1" applyBorder="1">
      <alignment vertical="center"/>
    </xf>
    <xf numFmtId="0" fontId="3" fillId="10" borderId="0" xfId="0" applyFont="1" applyFill="1">
      <alignment vertical="center"/>
    </xf>
    <xf numFmtId="0" fontId="3" fillId="10" borderId="9" xfId="0" applyFont="1" applyFill="1" applyBorder="1">
      <alignment vertical="center"/>
    </xf>
    <xf numFmtId="0" fontId="2" fillId="6" borderId="1" xfId="0" applyFont="1" applyFill="1" applyBorder="1">
      <alignment vertical="center"/>
    </xf>
    <xf numFmtId="56" fontId="3" fillId="0" borderId="1" xfId="0" quotePrefix="1" applyNumberFormat="1" applyFont="1" applyBorder="1">
      <alignment vertical="center"/>
    </xf>
    <xf numFmtId="56" fontId="3" fillId="10" borderId="1" xfId="0" applyNumberFormat="1" applyFont="1" applyFill="1" applyBorder="1">
      <alignment vertical="center"/>
    </xf>
    <xf numFmtId="0" fontId="3" fillId="11" borderId="1" xfId="0" applyFont="1" applyFill="1" applyBorder="1">
      <alignment vertical="center"/>
    </xf>
    <xf numFmtId="177" fontId="3" fillId="0" borderId="1" xfId="0" applyNumberFormat="1" applyFont="1" applyBorder="1">
      <alignment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16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3" fillId="4" borderId="15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16" xfId="0" applyFont="1" applyFill="1" applyBorder="1">
      <alignment vertical="center"/>
    </xf>
    <xf numFmtId="0" fontId="8" fillId="9" borderId="15" xfId="0" applyFont="1" applyFill="1" applyBorder="1" applyAlignment="1">
      <alignment horizontal="center" vertical="center"/>
    </xf>
    <xf numFmtId="179" fontId="3" fillId="5" borderId="0" xfId="0" applyNumberFormat="1" applyFont="1" applyFill="1">
      <alignment vertical="center"/>
    </xf>
    <xf numFmtId="180" fontId="3" fillId="5" borderId="1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12" borderId="0" xfId="0" applyFont="1" applyFill="1" applyAlignment="1">
      <alignment horizontal="center" vertical="center"/>
    </xf>
  </cellXfs>
  <cellStyles count="1">
    <cellStyle name="標準" xfId="0" builtinId="0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FF99"/>
      <color rgb="FFD9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p142intro!$M$13:$M$19</c:f>
              <c:strCache>
                <c:ptCount val="7"/>
                <c:pt idx="0">
                  <c:v>40～45</c:v>
                </c:pt>
                <c:pt idx="1">
                  <c:v>45～50</c:v>
                </c:pt>
                <c:pt idx="2">
                  <c:v>50～55</c:v>
                </c:pt>
                <c:pt idx="3">
                  <c:v>55～60</c:v>
                </c:pt>
                <c:pt idx="4">
                  <c:v>60～65</c:v>
                </c:pt>
                <c:pt idx="5">
                  <c:v>65～70</c:v>
                </c:pt>
                <c:pt idx="6">
                  <c:v>70～75</c:v>
                </c:pt>
              </c:strCache>
            </c:strRef>
          </c:cat>
          <c:val>
            <c:numRef>
              <c:f>p142intro!$N$13:$N$19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5-4B60-B3BF-C1DDC08B0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73822976"/>
        <c:axId val="73824512"/>
      </c:barChart>
      <c:catAx>
        <c:axId val="7382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3824512"/>
        <c:crosses val="autoZero"/>
        <c:auto val="1"/>
        <c:lblAlgn val="ctr"/>
        <c:lblOffset val="100"/>
        <c:noMultiLvlLbl val="0"/>
      </c:catAx>
      <c:valAx>
        <c:axId val="738245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3822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p152問15!$B$4:$K$4</c:f>
              <c:numCache>
                <c:formatCode>General</c:formatCode>
                <c:ptCount val="10"/>
                <c:pt idx="0">
                  <c:v>44</c:v>
                </c:pt>
                <c:pt idx="1">
                  <c:v>41</c:v>
                </c:pt>
                <c:pt idx="2">
                  <c:v>37</c:v>
                </c:pt>
                <c:pt idx="3">
                  <c:v>38</c:v>
                </c:pt>
                <c:pt idx="4">
                  <c:v>41</c:v>
                </c:pt>
                <c:pt idx="5">
                  <c:v>43</c:v>
                </c:pt>
                <c:pt idx="6">
                  <c:v>42</c:v>
                </c:pt>
                <c:pt idx="7">
                  <c:v>36</c:v>
                </c:pt>
                <c:pt idx="8">
                  <c:v>40</c:v>
                </c:pt>
                <c:pt idx="9">
                  <c:v>41</c:v>
                </c:pt>
              </c:numCache>
            </c:numRef>
          </c:xVal>
          <c:yVal>
            <c:numRef>
              <c:f>p152問15!$B$5:$K$5</c:f>
              <c:numCache>
                <c:formatCode>General</c:formatCode>
                <c:ptCount val="10"/>
                <c:pt idx="0">
                  <c:v>215</c:v>
                </c:pt>
                <c:pt idx="1">
                  <c:v>199</c:v>
                </c:pt>
                <c:pt idx="2">
                  <c:v>177</c:v>
                </c:pt>
                <c:pt idx="3">
                  <c:v>186</c:v>
                </c:pt>
                <c:pt idx="4">
                  <c:v>205</c:v>
                </c:pt>
                <c:pt idx="5">
                  <c:v>202</c:v>
                </c:pt>
                <c:pt idx="6">
                  <c:v>196</c:v>
                </c:pt>
                <c:pt idx="7">
                  <c:v>173</c:v>
                </c:pt>
                <c:pt idx="8">
                  <c:v>180</c:v>
                </c:pt>
                <c:pt idx="9">
                  <c:v>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40-4656-A4DA-720824E83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61248"/>
        <c:axId val="74263552"/>
      </c:scatterChart>
      <c:valAx>
        <c:axId val="74261248"/>
        <c:scaling>
          <c:orientation val="minMax"/>
          <c:max val="45"/>
          <c:min val="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垂直とび</a:t>
                </a:r>
              </a:p>
            </c:rich>
          </c:tx>
          <c:layout>
            <c:manualLayout>
              <c:xMode val="edge"/>
              <c:yMode val="edge"/>
              <c:x val="0.82337179919549153"/>
              <c:y val="0.9097222222222222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4263552"/>
        <c:crosses val="autoZero"/>
        <c:crossBetween val="midCat"/>
      </c:valAx>
      <c:valAx>
        <c:axId val="74263552"/>
        <c:scaling>
          <c:orientation val="minMax"/>
          <c:min val="16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立ち幅とび</a:t>
                </a:r>
              </a:p>
            </c:rich>
          </c:tx>
          <c:layout>
            <c:manualLayout>
              <c:xMode val="edge"/>
              <c:yMode val="edge"/>
              <c:x val="1.86219739292365E-2"/>
              <c:y val="2.035733814523184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4261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p153問16!$B$4:$K$4</c:f>
              <c:numCache>
                <c:formatCode>General</c:formatCode>
                <c:ptCount val="10"/>
                <c:pt idx="0">
                  <c:v>21</c:v>
                </c:pt>
                <c:pt idx="1">
                  <c:v>20</c:v>
                </c:pt>
                <c:pt idx="2">
                  <c:v>23</c:v>
                </c:pt>
                <c:pt idx="3">
                  <c:v>26</c:v>
                </c:pt>
                <c:pt idx="4">
                  <c:v>15</c:v>
                </c:pt>
                <c:pt idx="5">
                  <c:v>16</c:v>
                </c:pt>
                <c:pt idx="6">
                  <c:v>21</c:v>
                </c:pt>
                <c:pt idx="7">
                  <c:v>17</c:v>
                </c:pt>
                <c:pt idx="8">
                  <c:v>28</c:v>
                </c:pt>
                <c:pt idx="9">
                  <c:v>20</c:v>
                </c:pt>
              </c:numCache>
            </c:numRef>
          </c:xVal>
          <c:yVal>
            <c:numRef>
              <c:f>p153問16!$B$5:$K$5</c:f>
              <c:numCache>
                <c:formatCode>General</c:formatCode>
                <c:ptCount val="10"/>
                <c:pt idx="0">
                  <c:v>170</c:v>
                </c:pt>
                <c:pt idx="1">
                  <c:v>166</c:v>
                </c:pt>
                <c:pt idx="2">
                  <c:v>175</c:v>
                </c:pt>
                <c:pt idx="3">
                  <c:v>187</c:v>
                </c:pt>
                <c:pt idx="4">
                  <c:v>140</c:v>
                </c:pt>
                <c:pt idx="5">
                  <c:v>151</c:v>
                </c:pt>
                <c:pt idx="6">
                  <c:v>167</c:v>
                </c:pt>
                <c:pt idx="7">
                  <c:v>158</c:v>
                </c:pt>
                <c:pt idx="8">
                  <c:v>190</c:v>
                </c:pt>
                <c:pt idx="9">
                  <c:v>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26-488D-A5DA-5B76C02AF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61248"/>
        <c:axId val="74263552"/>
      </c:scatterChart>
      <c:valAx>
        <c:axId val="74261248"/>
        <c:scaling>
          <c:orientation val="minMax"/>
          <c:max val="3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上体起こし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82337179919549153"/>
              <c:y val="0.9062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4263552"/>
        <c:crosses val="autoZero"/>
        <c:crossBetween val="midCat"/>
        <c:majorUnit val="10"/>
      </c:valAx>
      <c:valAx>
        <c:axId val="74263552"/>
        <c:scaling>
          <c:orientation val="minMax"/>
          <c:min val="13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立ち幅とび</a:t>
                </a:r>
              </a:p>
            </c:rich>
          </c:tx>
          <c:layout>
            <c:manualLayout>
              <c:xMode val="edge"/>
              <c:yMode val="edge"/>
              <c:x val="1.86219739292365E-2"/>
              <c:y val="2.035733814523184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4261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p155問17!$C$4:$C$8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</c:numCache>
            </c:numRef>
          </c:xVal>
          <c:yVal>
            <c:numRef>
              <c:f>p155問17!$D$4:$D$8</c:f>
              <c:numCache>
                <c:formatCode>General</c:formatCode>
                <c:ptCount val="5"/>
                <c:pt idx="0">
                  <c:v>4</c:v>
                </c:pt>
                <c:pt idx="1">
                  <c:v>8</c:v>
                </c:pt>
                <c:pt idx="2">
                  <c:v>2</c:v>
                </c:pt>
                <c:pt idx="3">
                  <c:v>6</c:v>
                </c:pt>
                <c:pt idx="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1A-49B5-91CF-2D191ED0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7663512"/>
        <c:axId val="957664496"/>
      </c:scatterChart>
      <c:valAx>
        <c:axId val="95766351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b="1">
                    <a:solidFill>
                      <a:schemeClr val="tx1"/>
                    </a:solidFill>
                  </a:rPr>
                  <a:t>X</a:t>
                </a:r>
              </a:p>
            </c:rich>
          </c:tx>
          <c:layout>
            <c:manualLayout>
              <c:xMode val="edge"/>
              <c:yMode val="edge"/>
              <c:x val="0.91641836865507498"/>
              <c:y val="0.889183193075077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7664496"/>
        <c:crosses val="autoZero"/>
        <c:crossBetween val="midCat"/>
      </c:valAx>
      <c:valAx>
        <c:axId val="9576644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b="1">
                    <a:solidFill>
                      <a:schemeClr val="tx1"/>
                    </a:solidFill>
                  </a:rPr>
                  <a:t>Y</a:t>
                </a:r>
              </a:p>
            </c:rich>
          </c:tx>
          <c:layout>
            <c:manualLayout>
              <c:xMode val="edge"/>
              <c:yMode val="edge"/>
              <c:x val="3.4275921165381321E-2"/>
              <c:y val="4.966947183178033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7663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データ数2～20'!$C$4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データ数2～20'!$B$5:$B$24</c:f>
              <c:numCache>
                <c:formatCode>General</c:formatCode>
                <c:ptCount val="20"/>
                <c:pt idx="0">
                  <c:v>3</c:v>
                </c:pt>
                <c:pt idx="1">
                  <c:v>2</c:v>
                </c:pt>
                <c:pt idx="2">
                  <c:v>13</c:v>
                </c:pt>
                <c:pt idx="3">
                  <c:v>6</c:v>
                </c:pt>
                <c:pt idx="4">
                  <c:v>10</c:v>
                </c:pt>
                <c:pt idx="5">
                  <c:v>4</c:v>
                </c:pt>
                <c:pt idx="6">
                  <c:v>1</c:v>
                </c:pt>
                <c:pt idx="7">
                  <c:v>9</c:v>
                </c:pt>
              </c:numCache>
            </c:numRef>
          </c:xVal>
          <c:yVal>
            <c:numRef>
              <c:f>'散布図と相関係数 データ数2～20'!$C$5:$C$24</c:f>
              <c:numCache>
                <c:formatCode>General</c:formatCode>
                <c:ptCount val="20"/>
                <c:pt idx="0">
                  <c:v>7</c:v>
                </c:pt>
                <c:pt idx="1">
                  <c:v>6</c:v>
                </c:pt>
                <c:pt idx="2">
                  <c:v>17</c:v>
                </c:pt>
                <c:pt idx="3">
                  <c:v>10</c:v>
                </c:pt>
                <c:pt idx="4">
                  <c:v>16</c:v>
                </c:pt>
                <c:pt idx="5">
                  <c:v>10</c:v>
                </c:pt>
                <c:pt idx="6">
                  <c:v>1</c:v>
                </c:pt>
                <c:pt idx="7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8C-465D-913F-05BAD7AAA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93792"/>
        <c:axId val="87429120"/>
      </c:scatterChart>
      <c:valAx>
        <c:axId val="8739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7429120"/>
        <c:crosses val="autoZero"/>
        <c:crossBetween val="midCat"/>
        <c:majorUnit val="2"/>
      </c:valAx>
      <c:valAx>
        <c:axId val="8742912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7393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89892455049572"/>
          <c:y val="5.1490926019568659E-2"/>
          <c:w val="0.70138947235758697"/>
          <c:h val="0.707649273198648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'散布図と相関係数 データ数5'!$D$3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データ数5'!$C$4:$C$8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</c:numCache>
            </c:numRef>
          </c:xVal>
          <c:yVal>
            <c:numRef>
              <c:f>'散布図と相関係数 データ数5'!$D$4:$D$8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EF-4BF3-A2F1-8DCDD6483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96736"/>
        <c:axId val="74598656"/>
      </c:scatterChart>
      <c:valAx>
        <c:axId val="745967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4598656"/>
        <c:crosses val="autoZero"/>
        <c:crossBetween val="midCat"/>
        <c:majorUnit val="2"/>
      </c:valAx>
      <c:valAx>
        <c:axId val="745986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chemeClr val="tx1">
                <a:alpha val="95000"/>
              </a:schemeClr>
            </a:solidFill>
          </a:ln>
        </c:spPr>
        <c:crossAx val="74596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データ数5'!$D$22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 cap="rnd">
                <a:solidFill>
                  <a:schemeClr val="tx1"/>
                </a:solidFill>
              </a:ln>
            </c:spPr>
          </c:marker>
          <c:xVal>
            <c:numRef>
              <c:f>'散布図と相関係数 データ数5'!$C$23:$C$27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xVal>
          <c:yVal>
            <c:numRef>
              <c:f>'散布図と相関係数 データ数5'!$D$23:$D$27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65-463C-8B84-AED15133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31040"/>
        <c:axId val="74633216"/>
      </c:scatterChart>
      <c:valAx>
        <c:axId val="746310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4633216"/>
        <c:crosses val="autoZero"/>
        <c:crossBetween val="midCat"/>
        <c:majorUnit val="2"/>
      </c:valAx>
      <c:valAx>
        <c:axId val="746332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4631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データ数5'!$D$40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データ数5'!$C$41:$C$45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xVal>
          <c:yVal>
            <c:numRef>
              <c:f>'散布図と相関係数 データ数5'!$D$41:$D$45</c:f>
              <c:numCache>
                <c:formatCode>General</c:formatCode>
                <c:ptCount val="5"/>
                <c:pt idx="0">
                  <c:v>4</c:v>
                </c:pt>
                <c:pt idx="1">
                  <c:v>10</c:v>
                </c:pt>
                <c:pt idx="2">
                  <c:v>12</c:v>
                </c:pt>
                <c:pt idx="3">
                  <c:v>1</c:v>
                </c:pt>
                <c:pt idx="4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09-4552-B968-75670967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48192"/>
        <c:axId val="87458944"/>
      </c:scatterChart>
      <c:valAx>
        <c:axId val="8744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7458944"/>
        <c:crosses val="autoZero"/>
        <c:crossBetween val="midCat"/>
        <c:majorUnit val="2"/>
      </c:valAx>
      <c:valAx>
        <c:axId val="8745894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7448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データ数5'!$D$59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データ数5'!$C$60:$C$64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2</c:v>
                </c:pt>
                <c:pt idx="4">
                  <c:v>5</c:v>
                </c:pt>
              </c:numCache>
            </c:numRef>
          </c:xVal>
          <c:yVal>
            <c:numRef>
              <c:f>'散布図と相関係数 データ数5'!$D$60:$D$64</c:f>
              <c:numCache>
                <c:formatCode>General</c:formatCode>
                <c:ptCount val="5"/>
                <c:pt idx="0">
                  <c:v>1</c:v>
                </c:pt>
                <c:pt idx="1">
                  <c:v>12</c:v>
                </c:pt>
                <c:pt idx="2">
                  <c:v>10</c:v>
                </c:pt>
                <c:pt idx="3">
                  <c:v>4</c:v>
                </c:pt>
                <c:pt idx="4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86-42CB-94AE-A170117F2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62688"/>
        <c:axId val="88164992"/>
      </c:scatterChart>
      <c:valAx>
        <c:axId val="8816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164992"/>
        <c:crosses val="autoZero"/>
        <c:crossBetween val="midCat"/>
        <c:majorUnit val="2"/>
      </c:valAx>
      <c:valAx>
        <c:axId val="8816499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162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データ数6'!$D$3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データ数6'!$C$4:$C$9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11</c:v>
                </c:pt>
                <c:pt idx="5">
                  <c:v>16</c:v>
                </c:pt>
              </c:numCache>
            </c:numRef>
          </c:xVal>
          <c:yVal>
            <c:numRef>
              <c:f>'散布図と相関係数 データ数6'!$D$4:$D$9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B8-4D6E-8C2B-23D118B1C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58272"/>
        <c:axId val="87959808"/>
      </c:scatterChart>
      <c:valAx>
        <c:axId val="8795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7959808"/>
        <c:crosses val="autoZero"/>
        <c:crossBetween val="midCat"/>
        <c:majorUnit val="2"/>
      </c:valAx>
      <c:valAx>
        <c:axId val="87959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7958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データ数6'!$D$21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データ数6'!$C$22:$C$27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11</c:v>
                </c:pt>
                <c:pt idx="5">
                  <c:v>16</c:v>
                </c:pt>
              </c:numCache>
            </c:numRef>
          </c:xVal>
          <c:yVal>
            <c:numRef>
              <c:f>'散布図と相関係数 データ数6'!$D$22:$D$27</c:f>
              <c:numCache>
                <c:formatCode>General</c:formatCode>
                <c:ptCount val="6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50-4D8B-A2C1-F9F0637B8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16384"/>
        <c:axId val="88017920"/>
      </c:scatterChart>
      <c:valAx>
        <c:axId val="8801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017920"/>
        <c:crosses val="autoZero"/>
        <c:crossBetween val="midCat"/>
        <c:majorUnit val="2"/>
      </c:valAx>
      <c:valAx>
        <c:axId val="88017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016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p147例6・箱ひげ図の比較!$O$10</c:f>
              <c:strCache>
                <c:ptCount val="1"/>
                <c:pt idx="0">
                  <c:v>第1四分位数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p147例6・箱ひげ図の比較!$P$11:$Q$11</c:f>
                <c:numCache>
                  <c:formatCode>General</c:formatCode>
                  <c:ptCount val="2"/>
                  <c:pt idx="0">
                    <c:v>1.5</c:v>
                  </c:pt>
                  <c:pt idx="1">
                    <c:v>4.5</c:v>
                  </c:pt>
                </c:numCache>
              </c:numRef>
            </c:minus>
          </c:errBars>
          <c:cat>
            <c:strRef>
              <c:f>p147例6・箱ひげ図の比較!$P$6:$Q$6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p147例6・箱ひげ図の比較!$P$10:$Q$10</c:f>
              <c:numCache>
                <c:formatCode>General</c:formatCode>
                <c:ptCount val="2"/>
                <c:pt idx="0">
                  <c:v>1.5</c:v>
                </c:pt>
                <c:pt idx="1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2-4FA8-864C-3000348C2CCC}"/>
            </c:ext>
          </c:extLst>
        </c:ser>
        <c:ser>
          <c:idx val="1"/>
          <c:order val="1"/>
          <c:tx>
            <c:strRef>
              <c:f>p147例6・箱ひげ図の比較!$O$9</c:f>
              <c:strCache>
                <c:ptCount val="1"/>
                <c:pt idx="0">
                  <c:v>第2四分位数-第1四分位数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p147例6・箱ひげ図の比較!$P$6:$Q$6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p147例6・箱ひげ図の比較!$P$9:$Q$9</c:f>
              <c:numCache>
                <c:formatCode>General</c:formatCode>
                <c:ptCount val="2"/>
                <c:pt idx="0">
                  <c:v>3.5</c:v>
                </c:pt>
                <c:pt idx="1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2-4FA8-864C-3000348C2CCC}"/>
            </c:ext>
          </c:extLst>
        </c:ser>
        <c:ser>
          <c:idx val="2"/>
          <c:order val="2"/>
          <c:tx>
            <c:strRef>
              <c:f>p147例6・箱ひげ図の比較!$O$8</c:f>
              <c:strCache>
                <c:ptCount val="1"/>
                <c:pt idx="0">
                  <c:v>第3四分位数-第2四分位数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p147例6・箱ひげ図の比較!$P$7:$Q$7</c:f>
                <c:numCache>
                  <c:formatCode>General</c:formatCode>
                  <c:ptCount val="2"/>
                  <c:pt idx="0">
                    <c:v>2</c:v>
                  </c:pt>
                  <c:pt idx="1">
                    <c:v>1.5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</c:errBars>
          <c:cat>
            <c:strRef>
              <c:f>p147例6・箱ひげ図の比較!$P$6:$Q$6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p147例6・箱ひげ図の比較!$P$8:$Q$8</c:f>
              <c:numCache>
                <c:formatCode>General</c:formatCode>
                <c:ptCount val="2"/>
                <c:pt idx="0">
                  <c:v>5</c:v>
                </c:pt>
                <c:pt idx="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52-4FA8-864C-3000348C2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935488"/>
        <c:axId val="73937280"/>
      </c:barChart>
      <c:catAx>
        <c:axId val="73935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3937280"/>
        <c:crosses val="autoZero"/>
        <c:auto val="1"/>
        <c:lblAlgn val="ctr"/>
        <c:lblOffset val="100"/>
        <c:noMultiLvlLbl val="0"/>
      </c:catAx>
      <c:valAx>
        <c:axId val="739372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3935488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データ数6'!$D$39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データ数6'!$C$40:$C$45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11</c:v>
                </c:pt>
                <c:pt idx="5">
                  <c:v>16</c:v>
                </c:pt>
              </c:numCache>
            </c:numRef>
          </c:xVal>
          <c:yVal>
            <c:numRef>
              <c:f>'散布図と相関係数 データ数6'!$D$40:$D$45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8-417A-B21D-6258E4FF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24960"/>
        <c:axId val="88039424"/>
      </c:scatterChart>
      <c:valAx>
        <c:axId val="880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039424"/>
        <c:crosses val="autoZero"/>
        <c:crossBetween val="midCat"/>
        <c:majorUnit val="2"/>
      </c:valAx>
      <c:valAx>
        <c:axId val="88039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024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データ数6'!$D$57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データ数6'!$C$58:$C$63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12</c:v>
                </c:pt>
                <c:pt idx="4">
                  <c:v>13</c:v>
                </c:pt>
                <c:pt idx="5">
                  <c:v>1</c:v>
                </c:pt>
              </c:numCache>
            </c:numRef>
          </c:xVal>
          <c:yVal>
            <c:numRef>
              <c:f>'散布図と相関係数 データ数6'!$D$58:$D$63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10</c:v>
                </c:pt>
                <c:pt idx="4">
                  <c:v>2</c:v>
                </c:pt>
                <c:pt idx="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D1-483D-B2F3-A870113A3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50304"/>
        <c:axId val="88072960"/>
      </c:scatterChart>
      <c:valAx>
        <c:axId val="8805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072960"/>
        <c:crosses val="autoZero"/>
        <c:crossBetween val="midCat"/>
        <c:majorUnit val="2"/>
      </c:valAx>
      <c:valAx>
        <c:axId val="8807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0503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データ数6'!$D$75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データ数6'!$C$76:$C$81</c:f>
              <c:numCache>
                <c:formatCode>General</c:formatCode>
                <c:ptCount val="6"/>
                <c:pt idx="0">
                  <c:v>13</c:v>
                </c:pt>
                <c:pt idx="1">
                  <c:v>1</c:v>
                </c:pt>
                <c:pt idx="2">
                  <c:v>7</c:v>
                </c:pt>
                <c:pt idx="3">
                  <c:v>12</c:v>
                </c:pt>
                <c:pt idx="4">
                  <c:v>9</c:v>
                </c:pt>
                <c:pt idx="5">
                  <c:v>6</c:v>
                </c:pt>
              </c:numCache>
            </c:numRef>
          </c:xVal>
          <c:yVal>
            <c:numRef>
              <c:f>'散布図と相関係数 データ数6'!$D$76:$D$81</c:f>
              <c:numCache>
                <c:formatCode>General</c:formatCode>
                <c:ptCount val="6"/>
                <c:pt idx="0">
                  <c:v>10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C5-406E-9468-85B4EE245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79744"/>
        <c:axId val="88102400"/>
      </c:scatterChart>
      <c:valAx>
        <c:axId val="8807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102400"/>
        <c:crosses val="autoZero"/>
        <c:crossBetween val="midCat"/>
        <c:majorUnit val="2"/>
      </c:valAx>
      <c:valAx>
        <c:axId val="88102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079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データ数7'!$D$3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データ数7'!$C$4:$C$10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'散布図と相関係数 データ数7'!$D$4:$D$10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7A-4C25-B47A-D544B5E00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28608"/>
        <c:axId val="88230528"/>
      </c:scatterChart>
      <c:valAx>
        <c:axId val="8822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230528"/>
        <c:crosses val="autoZero"/>
        <c:crossBetween val="midCat"/>
        <c:majorUnit val="2"/>
      </c:valAx>
      <c:valAx>
        <c:axId val="8823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2286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データ数7'!$D$22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データ数7'!$C$23:$C$29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'散布図と相関係数 データ数7'!$D$23:$D$29</c:f>
              <c:numCache>
                <c:formatCode>General</c:formatCode>
                <c:ptCount val="7"/>
                <c:pt idx="0">
                  <c:v>13</c:v>
                </c:pt>
                <c:pt idx="1">
                  <c:v>12</c:v>
                </c:pt>
                <c:pt idx="2">
                  <c:v>11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A7-4EE9-8915-79A9B3E5E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53952"/>
        <c:axId val="88255872"/>
      </c:scatterChart>
      <c:valAx>
        <c:axId val="8825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255872"/>
        <c:crosses val="autoZero"/>
        <c:crossBetween val="midCat"/>
        <c:majorUnit val="2"/>
      </c:valAx>
      <c:valAx>
        <c:axId val="88255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253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データ数7'!$D$41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データ数7'!$C$42:$C$48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'散布図と相関係数 データ数7'!$D$42:$D$48</c:f>
              <c:numCache>
                <c:formatCode>General</c:formatCode>
                <c:ptCount val="7"/>
                <c:pt idx="0">
                  <c:v>1</c:v>
                </c:pt>
                <c:pt idx="1">
                  <c:v>13</c:v>
                </c:pt>
                <c:pt idx="2">
                  <c:v>6</c:v>
                </c:pt>
                <c:pt idx="3">
                  <c:v>11</c:v>
                </c:pt>
                <c:pt idx="4">
                  <c:v>8</c:v>
                </c:pt>
                <c:pt idx="5">
                  <c:v>12</c:v>
                </c:pt>
                <c:pt idx="6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B4-4AEF-8A84-B692C85DA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67008"/>
        <c:axId val="88293760"/>
      </c:scatterChart>
      <c:valAx>
        <c:axId val="882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293760"/>
        <c:crosses val="autoZero"/>
        <c:crossBetween val="midCat"/>
        <c:majorUnit val="2"/>
      </c:valAx>
      <c:valAx>
        <c:axId val="88293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267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データ数8'!$D$3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データ数8'!$C$4:$C$11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13</c:v>
                </c:pt>
                <c:pt idx="3">
                  <c:v>6</c:v>
                </c:pt>
                <c:pt idx="4">
                  <c:v>10</c:v>
                </c:pt>
                <c:pt idx="5">
                  <c:v>4</c:v>
                </c:pt>
                <c:pt idx="6">
                  <c:v>1</c:v>
                </c:pt>
                <c:pt idx="7">
                  <c:v>9</c:v>
                </c:pt>
              </c:numCache>
            </c:numRef>
          </c:xVal>
          <c:yVal>
            <c:numRef>
              <c:f>'散布図と相関係数 データ数8'!$D$4:$D$11</c:f>
              <c:numCache>
                <c:formatCode>General</c:formatCode>
                <c:ptCount val="8"/>
                <c:pt idx="0">
                  <c:v>7</c:v>
                </c:pt>
                <c:pt idx="1">
                  <c:v>6</c:v>
                </c:pt>
                <c:pt idx="2">
                  <c:v>17</c:v>
                </c:pt>
                <c:pt idx="3">
                  <c:v>10</c:v>
                </c:pt>
                <c:pt idx="4">
                  <c:v>16</c:v>
                </c:pt>
                <c:pt idx="5">
                  <c:v>10</c:v>
                </c:pt>
                <c:pt idx="6">
                  <c:v>1</c:v>
                </c:pt>
                <c:pt idx="7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C9-4B9C-BE90-4F8BE5494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58272"/>
        <c:axId val="88373120"/>
      </c:scatterChart>
      <c:valAx>
        <c:axId val="883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373120"/>
        <c:crosses val="autoZero"/>
        <c:crossBetween val="midCat"/>
        <c:majorUnit val="2"/>
      </c:valAx>
      <c:valAx>
        <c:axId val="8837312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358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データ数8'!$D$23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データ数8'!$C$24:$C$31</c:f>
              <c:numCache>
                <c:formatCode>General</c:formatCode>
                <c:ptCount val="8"/>
                <c:pt idx="0">
                  <c:v>9</c:v>
                </c:pt>
                <c:pt idx="1">
                  <c:v>10</c:v>
                </c:pt>
                <c:pt idx="2">
                  <c:v>6</c:v>
                </c:pt>
                <c:pt idx="3">
                  <c:v>1</c:v>
                </c:pt>
                <c:pt idx="4">
                  <c:v>13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</c:numCache>
            </c:numRef>
          </c:xVal>
          <c:yVal>
            <c:numRef>
              <c:f>'散布図と相関係数 データ数8'!$D$24:$D$31</c:f>
              <c:numCache>
                <c:formatCode>General</c:formatCode>
                <c:ptCount val="8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3">
                  <c:v>17</c:v>
                </c:pt>
                <c:pt idx="4">
                  <c:v>1</c:v>
                </c:pt>
                <c:pt idx="5">
                  <c:v>13</c:v>
                </c:pt>
                <c:pt idx="6">
                  <c:v>10</c:v>
                </c:pt>
                <c:pt idx="7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29-4075-A07E-513B15E72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88736"/>
        <c:axId val="88391040"/>
      </c:scatterChart>
      <c:valAx>
        <c:axId val="8838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391040"/>
        <c:crosses val="autoZero"/>
        <c:crossBetween val="midCat"/>
        <c:majorUnit val="2"/>
      </c:valAx>
      <c:valAx>
        <c:axId val="8839104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388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データ数8'!$D$43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データ数8'!$C$44:$C$51</c:f>
              <c:numCache>
                <c:formatCode>General</c:formatCode>
                <c:ptCount val="8"/>
                <c:pt idx="0">
                  <c:v>13</c:v>
                </c:pt>
                <c:pt idx="1">
                  <c:v>4</c:v>
                </c:pt>
                <c:pt idx="2">
                  <c:v>1</c:v>
                </c:pt>
                <c:pt idx="3">
                  <c:v>6</c:v>
                </c:pt>
                <c:pt idx="4">
                  <c:v>2</c:v>
                </c:pt>
                <c:pt idx="5">
                  <c:v>9</c:v>
                </c:pt>
                <c:pt idx="6">
                  <c:v>10</c:v>
                </c:pt>
                <c:pt idx="7">
                  <c:v>3</c:v>
                </c:pt>
              </c:numCache>
            </c:numRef>
          </c:xVal>
          <c:yVal>
            <c:numRef>
              <c:f>'散布図と相関係数 データ数8'!$D$44:$D$51</c:f>
              <c:numCache>
                <c:formatCode>General</c:formatCode>
                <c:ptCount val="8"/>
                <c:pt idx="0">
                  <c:v>6</c:v>
                </c:pt>
                <c:pt idx="1">
                  <c:v>17</c:v>
                </c:pt>
                <c:pt idx="2">
                  <c:v>10</c:v>
                </c:pt>
                <c:pt idx="3">
                  <c:v>16</c:v>
                </c:pt>
                <c:pt idx="4">
                  <c:v>1</c:v>
                </c:pt>
                <c:pt idx="5">
                  <c:v>7</c:v>
                </c:pt>
                <c:pt idx="6">
                  <c:v>13</c:v>
                </c:pt>
                <c:pt idx="7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5B-4F03-8B7C-5F2DF35E7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69504"/>
        <c:axId val="88884352"/>
      </c:scatterChart>
      <c:valAx>
        <c:axId val="8886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884352"/>
        <c:crosses val="autoZero"/>
        <c:crossBetween val="midCat"/>
        <c:majorUnit val="2"/>
      </c:valAx>
      <c:valAx>
        <c:axId val="8888435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869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データ数9'!$D$3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データ数9'!$C$4:$C$12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</c:numCache>
            </c:numRef>
          </c:xVal>
          <c:yVal>
            <c:numRef>
              <c:f>'散布図と相関係数 データ数9'!$D$4:$D$12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10</c:v>
                </c:pt>
                <c:pt idx="6">
                  <c:v>15</c:v>
                </c:pt>
                <c:pt idx="7">
                  <c:v>16</c:v>
                </c:pt>
                <c:pt idx="8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81-4533-A0C5-23DB49E6C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03456"/>
        <c:axId val="89205760"/>
      </c:scatterChart>
      <c:valAx>
        <c:axId val="8920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9205760"/>
        <c:crosses val="autoZero"/>
        <c:crossBetween val="midCat"/>
        <c:majorUnit val="2"/>
      </c:valAx>
      <c:valAx>
        <c:axId val="892057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9203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p147例6・箱ひげ図の比較!$O$10</c:f>
              <c:strCache>
                <c:ptCount val="1"/>
                <c:pt idx="0">
                  <c:v>第1四分位数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p147例6・箱ひげ図の比較!$P$11:$Q$11</c:f>
                <c:numCache>
                  <c:formatCode>General</c:formatCode>
                  <c:ptCount val="2"/>
                  <c:pt idx="0">
                    <c:v>1.5</c:v>
                  </c:pt>
                  <c:pt idx="1">
                    <c:v>4.5</c:v>
                  </c:pt>
                </c:numCache>
              </c:numRef>
            </c:minus>
          </c:errBars>
          <c:cat>
            <c:strRef>
              <c:f>p147例6・箱ひげ図の比較!$P$6:$Q$6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p147例6・箱ひげ図の比較!$P$10:$Q$10</c:f>
              <c:numCache>
                <c:formatCode>General</c:formatCode>
                <c:ptCount val="2"/>
                <c:pt idx="0">
                  <c:v>1.5</c:v>
                </c:pt>
                <c:pt idx="1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7-4DC6-9646-13B2CDBB021B}"/>
            </c:ext>
          </c:extLst>
        </c:ser>
        <c:ser>
          <c:idx val="1"/>
          <c:order val="1"/>
          <c:tx>
            <c:strRef>
              <c:f>p147例6・箱ひげ図の比較!$O$9</c:f>
              <c:strCache>
                <c:ptCount val="1"/>
                <c:pt idx="0">
                  <c:v>第2四分位数-第1四分位数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p147例6・箱ひげ図の比較!$P$6:$Q$6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p147例6・箱ひげ図の比較!$P$9:$Q$9</c:f>
              <c:numCache>
                <c:formatCode>General</c:formatCode>
                <c:ptCount val="2"/>
                <c:pt idx="0">
                  <c:v>3.5</c:v>
                </c:pt>
                <c:pt idx="1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27-4DC6-9646-13B2CDBB021B}"/>
            </c:ext>
          </c:extLst>
        </c:ser>
        <c:ser>
          <c:idx val="2"/>
          <c:order val="2"/>
          <c:tx>
            <c:strRef>
              <c:f>p147例6・箱ひげ図の比較!$O$8</c:f>
              <c:strCache>
                <c:ptCount val="1"/>
                <c:pt idx="0">
                  <c:v>第3四分位数-第2四分位数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p147例6・箱ひげ図の比較!$P$7:$Q$7</c:f>
                <c:numCache>
                  <c:formatCode>General</c:formatCode>
                  <c:ptCount val="2"/>
                  <c:pt idx="0">
                    <c:v>2</c:v>
                  </c:pt>
                  <c:pt idx="1">
                    <c:v>1.5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</c:errBars>
          <c:cat>
            <c:strRef>
              <c:f>p147例6・箱ひげ図の比較!$P$6:$Q$6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p147例6・箱ひげ図の比較!$P$8:$Q$8</c:f>
              <c:numCache>
                <c:formatCode>General</c:formatCode>
                <c:ptCount val="2"/>
                <c:pt idx="0">
                  <c:v>5</c:v>
                </c:pt>
                <c:pt idx="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7-4DC6-9646-13B2CDBB0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975680"/>
        <c:axId val="73977216"/>
      </c:barChart>
      <c:catAx>
        <c:axId val="73975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977216"/>
        <c:crosses val="autoZero"/>
        <c:auto val="1"/>
        <c:lblAlgn val="ctr"/>
        <c:lblOffset val="100"/>
        <c:noMultiLvlLbl val="0"/>
      </c:catAx>
      <c:valAx>
        <c:axId val="73977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975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データ数9'!$D$24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データ数9'!$C$25:$C$33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</c:numCache>
            </c:numRef>
          </c:xVal>
          <c:yVal>
            <c:numRef>
              <c:f>'散布図と相関係数 データ数9'!$D$25:$D$33</c:f>
              <c:numCache>
                <c:formatCode>General</c:formatCode>
                <c:ptCount val="9"/>
                <c:pt idx="0">
                  <c:v>19</c:v>
                </c:pt>
                <c:pt idx="1">
                  <c:v>16</c:v>
                </c:pt>
                <c:pt idx="2">
                  <c:v>15</c:v>
                </c:pt>
                <c:pt idx="3">
                  <c:v>10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E2-41C3-9160-05EEBDC22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37760"/>
        <c:axId val="89252608"/>
      </c:scatterChart>
      <c:valAx>
        <c:axId val="8923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9252608"/>
        <c:crosses val="autoZero"/>
        <c:crossBetween val="midCat"/>
        <c:majorUnit val="2"/>
      </c:valAx>
      <c:valAx>
        <c:axId val="8925260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9237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データ数9'!$D$45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データ数9'!$C$46:$C$54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</c:numCache>
            </c:numRef>
          </c:xVal>
          <c:yVal>
            <c:numRef>
              <c:f>'散布図と相関係数 データ数9'!$D$46:$D$54</c:f>
              <c:numCache>
                <c:formatCode>General</c:formatCode>
                <c:ptCount val="9"/>
                <c:pt idx="0">
                  <c:v>4</c:v>
                </c:pt>
                <c:pt idx="1">
                  <c:v>6</c:v>
                </c:pt>
                <c:pt idx="2">
                  <c:v>19</c:v>
                </c:pt>
                <c:pt idx="3">
                  <c:v>3</c:v>
                </c:pt>
                <c:pt idx="4">
                  <c:v>16</c:v>
                </c:pt>
                <c:pt idx="5">
                  <c:v>10</c:v>
                </c:pt>
                <c:pt idx="6">
                  <c:v>15</c:v>
                </c:pt>
                <c:pt idx="7">
                  <c:v>7</c:v>
                </c:pt>
                <c:pt idx="8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D4-4BEA-9CC6-5FDFF93EE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61024"/>
        <c:axId val="88963328"/>
      </c:scatterChart>
      <c:valAx>
        <c:axId val="8896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963328"/>
        <c:crosses val="autoZero"/>
        <c:crossBetween val="midCat"/>
        <c:majorUnit val="2"/>
      </c:valAx>
      <c:valAx>
        <c:axId val="8896332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961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データ数10'!$D$3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データ数10'!$C$4:$C$13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14</c:v>
                </c:pt>
              </c:numCache>
            </c:numRef>
          </c:xVal>
          <c:yVal>
            <c:numRef>
              <c:f>'散布図と相関係数 データ数10'!$D$4:$D$13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12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38-498D-98FC-577D688FB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23360"/>
        <c:axId val="88142208"/>
      </c:scatterChart>
      <c:valAx>
        <c:axId val="8862336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142208"/>
        <c:crosses val="autoZero"/>
        <c:crossBetween val="midCat"/>
        <c:majorUnit val="2"/>
      </c:valAx>
      <c:valAx>
        <c:axId val="881422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623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データ数10'!$D$25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データ数10'!$C$26:$C$35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14</c:v>
                </c:pt>
              </c:numCache>
            </c:numRef>
          </c:xVal>
          <c:yVal>
            <c:numRef>
              <c:f>'散布図と相関係数 データ数10'!$D$26:$D$35</c:f>
              <c:numCache>
                <c:formatCode>General</c:formatCode>
                <c:ptCount val="10"/>
                <c:pt idx="0">
                  <c:v>17</c:v>
                </c:pt>
                <c:pt idx="1">
                  <c:v>15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25-4702-B1AD-33C79F920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44992"/>
        <c:axId val="88655744"/>
      </c:scatterChart>
      <c:valAx>
        <c:axId val="8864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655744"/>
        <c:crosses val="autoZero"/>
        <c:crossBetween val="midCat"/>
        <c:majorUnit val="2"/>
      </c:valAx>
      <c:valAx>
        <c:axId val="8865574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644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データ数10'!$D$47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データ数10'!$C$48:$C$57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14</c:v>
                </c:pt>
              </c:numCache>
            </c:numRef>
          </c:xVal>
          <c:yVal>
            <c:numRef>
              <c:f>'散布図と相関係数 データ数10'!$D$48:$D$57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17</c:v>
                </c:pt>
                <c:pt idx="3">
                  <c:v>15</c:v>
                </c:pt>
                <c:pt idx="4">
                  <c:v>11</c:v>
                </c:pt>
                <c:pt idx="5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15</c:v>
                </c:pt>
                <c:pt idx="9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4E-47A9-9B4E-09D1FBBFC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86752"/>
        <c:axId val="88989056"/>
      </c:scatterChart>
      <c:valAx>
        <c:axId val="8898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989056"/>
        <c:crosses val="autoZero"/>
        <c:crossBetween val="midCat"/>
        <c:majorUnit val="2"/>
      </c:valAx>
      <c:valAx>
        <c:axId val="8898905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9867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629129276546166E-2"/>
          <c:y val="9.2753623188405798E-2"/>
          <c:w val="0.90156289067357853"/>
          <c:h val="0.791004906995321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'p147問11（A高校）'!$O$19</c:f>
              <c:strCache>
                <c:ptCount val="1"/>
                <c:pt idx="0">
                  <c:v>第1四分位数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'p147問11（A高校）'!$P$20</c:f>
                <c:numCache>
                  <c:formatCode>General</c:formatCode>
                  <c:ptCount val="1"/>
                  <c:pt idx="0">
                    <c:v>2.5</c:v>
                  </c:pt>
                </c:numCache>
              </c:numRef>
            </c:minus>
          </c:errBars>
          <c:val>
            <c:numRef>
              <c:f>'p147問11（A高校）'!$P$19</c:f>
              <c:numCache>
                <c:formatCode>General</c:formatCode>
                <c:ptCount val="1"/>
                <c:pt idx="0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3-4305-8CCC-8FC8658A709C}"/>
            </c:ext>
          </c:extLst>
        </c:ser>
        <c:ser>
          <c:idx val="1"/>
          <c:order val="1"/>
          <c:tx>
            <c:strRef>
              <c:f>'p147問11（A高校）'!$O$18</c:f>
              <c:strCache>
                <c:ptCount val="1"/>
                <c:pt idx="0">
                  <c:v>第2四分位数－第1四分位数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val>
            <c:numRef>
              <c:f>'p147問11（A高校）'!$P$18</c:f>
              <c:numCache>
                <c:formatCode>General</c:formatCode>
                <c:ptCount val="1"/>
                <c:pt idx="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03-4305-8CCC-8FC8658A709C}"/>
            </c:ext>
          </c:extLst>
        </c:ser>
        <c:ser>
          <c:idx val="2"/>
          <c:order val="2"/>
          <c:tx>
            <c:strRef>
              <c:f>'p147問11（A高校）'!$O$17</c:f>
              <c:strCache>
                <c:ptCount val="1"/>
                <c:pt idx="0">
                  <c:v>第3四分位数-第2四分位数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'p147問11（A高校）'!$P$16</c:f>
                <c:numCache>
                  <c:formatCode>General</c:formatCode>
                  <c:ptCount val="1"/>
                  <c:pt idx="0">
                    <c:v>2.5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'p147問11（A高校）'!$P$17</c:f>
              <c:numCache>
                <c:formatCode>General</c:formatCode>
                <c:ptCount val="1"/>
                <c:pt idx="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03-4305-8CCC-8FC8658A7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723648"/>
        <c:axId val="69725184"/>
      </c:barChart>
      <c:catAx>
        <c:axId val="69723648"/>
        <c:scaling>
          <c:orientation val="minMax"/>
        </c:scaling>
        <c:delete val="1"/>
        <c:axPos val="l"/>
        <c:majorTickMark val="out"/>
        <c:minorTickMark val="none"/>
        <c:tickLblPos val="nextTo"/>
        <c:crossAx val="69725184"/>
        <c:crosses val="autoZero"/>
        <c:auto val="1"/>
        <c:lblAlgn val="ctr"/>
        <c:lblOffset val="100"/>
        <c:noMultiLvlLbl val="0"/>
      </c:catAx>
      <c:valAx>
        <c:axId val="697251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9723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3538850096569"/>
          <c:y val="3.7852917838318671E-2"/>
          <c:w val="0.76782498885752493"/>
          <c:h val="0.9305495423476778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'p147問11（A高校）'!$O$19</c:f>
              <c:strCache>
                <c:ptCount val="1"/>
                <c:pt idx="0">
                  <c:v>第1四分位数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6FC-485E-831F-D692ACBA0787}"/>
              </c:ext>
            </c:extLst>
          </c:dPt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'p147問11（A高校）'!$P$20</c:f>
                <c:numCache>
                  <c:formatCode>General</c:formatCode>
                  <c:ptCount val="1"/>
                  <c:pt idx="0">
                    <c:v>2.5</c:v>
                  </c:pt>
                </c:numCache>
              </c:numRef>
            </c:minus>
          </c:errBars>
          <c:val>
            <c:numRef>
              <c:f>'p147問11（A高校）'!$P$19</c:f>
              <c:numCache>
                <c:formatCode>General</c:formatCode>
                <c:ptCount val="1"/>
                <c:pt idx="0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FC-485E-831F-D692ACBA0787}"/>
            </c:ext>
          </c:extLst>
        </c:ser>
        <c:ser>
          <c:idx val="1"/>
          <c:order val="1"/>
          <c:tx>
            <c:strRef>
              <c:f>'p147問11（A高校）'!$O$18</c:f>
              <c:strCache>
                <c:ptCount val="1"/>
                <c:pt idx="0">
                  <c:v>第2四分位数－第1四分位数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val>
            <c:numRef>
              <c:f>'p147問11（A高校）'!$P$18</c:f>
              <c:numCache>
                <c:formatCode>General</c:formatCode>
                <c:ptCount val="1"/>
                <c:pt idx="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FC-485E-831F-D692ACBA0787}"/>
            </c:ext>
          </c:extLst>
        </c:ser>
        <c:ser>
          <c:idx val="0"/>
          <c:order val="2"/>
          <c:tx>
            <c:strRef>
              <c:f>'p147問11（A高校）'!$O$17</c:f>
              <c:strCache>
                <c:ptCount val="1"/>
                <c:pt idx="0">
                  <c:v>第3四分位数-第2四分位数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'p147問11（A高校）'!$P$16</c:f>
                <c:numCache>
                  <c:formatCode>General</c:formatCode>
                  <c:ptCount val="1"/>
                  <c:pt idx="0">
                    <c:v>2.5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'p147問11（A高校）'!$P$17</c:f>
              <c:numCache>
                <c:formatCode>General</c:formatCode>
                <c:ptCount val="1"/>
                <c:pt idx="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FC-485E-831F-D692ACBA0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364224"/>
        <c:axId val="73365760"/>
      </c:barChart>
      <c:catAx>
        <c:axId val="73364224"/>
        <c:scaling>
          <c:orientation val="minMax"/>
        </c:scaling>
        <c:delete val="1"/>
        <c:axPos val="b"/>
        <c:majorTickMark val="out"/>
        <c:minorTickMark val="none"/>
        <c:tickLblPos val="nextTo"/>
        <c:crossAx val="73365760"/>
        <c:crosses val="autoZero"/>
        <c:auto val="1"/>
        <c:lblAlgn val="ctr"/>
        <c:lblOffset val="100"/>
        <c:noMultiLvlLbl val="0"/>
      </c:catAx>
      <c:valAx>
        <c:axId val="7336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364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629129276546166E-2"/>
          <c:y val="9.2753623188405798E-2"/>
          <c:w val="0.90156289067357853"/>
          <c:h val="0.791004906995321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'p147問11（B高校）'!$O$19</c:f>
              <c:strCache>
                <c:ptCount val="1"/>
                <c:pt idx="0">
                  <c:v>第1四分位数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'p147問11（B高校）'!$P$20</c:f>
                <c:numCache>
                  <c:formatCode>General</c:formatCode>
                  <c:ptCount val="1"/>
                  <c:pt idx="0">
                    <c:v>5.5</c:v>
                  </c:pt>
                </c:numCache>
              </c:numRef>
            </c:minus>
          </c:errBars>
          <c:val>
            <c:numRef>
              <c:f>'p147問11（B高校）'!$P$19</c:f>
              <c:numCache>
                <c:formatCode>General</c:formatCode>
                <c:ptCount val="1"/>
                <c:pt idx="0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2-4769-8AFB-4FABCC4EA85B}"/>
            </c:ext>
          </c:extLst>
        </c:ser>
        <c:ser>
          <c:idx val="1"/>
          <c:order val="1"/>
          <c:tx>
            <c:strRef>
              <c:f>'p147問11（B高校）'!$O$18</c:f>
              <c:strCache>
                <c:ptCount val="1"/>
                <c:pt idx="0">
                  <c:v>第2四分位数－第1四分位数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val>
            <c:numRef>
              <c:f>'p147問11（B高校）'!$P$18</c:f>
              <c:numCache>
                <c:formatCode>General</c:formatCode>
                <c:ptCount val="1"/>
                <c:pt idx="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D2-4769-8AFB-4FABCC4EA85B}"/>
            </c:ext>
          </c:extLst>
        </c:ser>
        <c:ser>
          <c:idx val="2"/>
          <c:order val="2"/>
          <c:tx>
            <c:strRef>
              <c:f>'p147問11（B高校）'!$O$17</c:f>
              <c:strCache>
                <c:ptCount val="1"/>
                <c:pt idx="0">
                  <c:v>第3四分位数-第2四分位数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'p147問11（B高校）'!$P$16</c:f>
                <c:numCache>
                  <c:formatCode>General</c:formatCode>
                  <c:ptCount val="1"/>
                  <c:pt idx="0">
                    <c:v>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'p147問11（B高校）'!$P$17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D2-4769-8AFB-4FABCC4EA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723648"/>
        <c:axId val="69725184"/>
      </c:barChart>
      <c:catAx>
        <c:axId val="69723648"/>
        <c:scaling>
          <c:orientation val="minMax"/>
        </c:scaling>
        <c:delete val="1"/>
        <c:axPos val="l"/>
        <c:majorTickMark val="out"/>
        <c:minorTickMark val="none"/>
        <c:tickLblPos val="nextTo"/>
        <c:crossAx val="69725184"/>
        <c:crosses val="autoZero"/>
        <c:auto val="1"/>
        <c:lblAlgn val="ctr"/>
        <c:lblOffset val="100"/>
        <c:noMultiLvlLbl val="0"/>
      </c:catAx>
      <c:valAx>
        <c:axId val="697251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9723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3538850096569"/>
          <c:y val="3.7852917838318671E-2"/>
          <c:w val="0.76782498885752493"/>
          <c:h val="0.9305495423476778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'p147問11（B高校）'!$O$19</c:f>
              <c:strCache>
                <c:ptCount val="1"/>
                <c:pt idx="0">
                  <c:v>第1四分位数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9DE-4E35-9FF9-DA8C1555E743}"/>
              </c:ext>
            </c:extLst>
          </c:dPt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'p147問11（B高校）'!$P$20</c:f>
                <c:numCache>
                  <c:formatCode>General</c:formatCode>
                  <c:ptCount val="1"/>
                  <c:pt idx="0">
                    <c:v>5.5</c:v>
                  </c:pt>
                </c:numCache>
              </c:numRef>
            </c:minus>
          </c:errBars>
          <c:val>
            <c:numRef>
              <c:f>'p147問11（B高校）'!$P$19</c:f>
              <c:numCache>
                <c:formatCode>General</c:formatCode>
                <c:ptCount val="1"/>
                <c:pt idx="0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DE-4E35-9FF9-DA8C1555E743}"/>
            </c:ext>
          </c:extLst>
        </c:ser>
        <c:ser>
          <c:idx val="1"/>
          <c:order val="1"/>
          <c:tx>
            <c:strRef>
              <c:f>'p147問11（B高校）'!$O$18</c:f>
              <c:strCache>
                <c:ptCount val="1"/>
                <c:pt idx="0">
                  <c:v>第2四分位数－第1四分位数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val>
            <c:numRef>
              <c:f>'p147問11（B高校）'!$P$18</c:f>
              <c:numCache>
                <c:formatCode>General</c:formatCode>
                <c:ptCount val="1"/>
                <c:pt idx="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DE-4E35-9FF9-DA8C1555E743}"/>
            </c:ext>
          </c:extLst>
        </c:ser>
        <c:ser>
          <c:idx val="0"/>
          <c:order val="2"/>
          <c:tx>
            <c:strRef>
              <c:f>'p147問11（B高校）'!$O$17</c:f>
              <c:strCache>
                <c:ptCount val="1"/>
                <c:pt idx="0">
                  <c:v>第3四分位数-第2四分位数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'p147問11（B高校）'!$P$16</c:f>
                <c:numCache>
                  <c:formatCode>General</c:formatCode>
                  <c:ptCount val="1"/>
                  <c:pt idx="0">
                    <c:v>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'p147問11（B高校）'!$P$17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DE-4E35-9FF9-DA8C1555E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364224"/>
        <c:axId val="73365760"/>
      </c:barChart>
      <c:catAx>
        <c:axId val="73364224"/>
        <c:scaling>
          <c:orientation val="minMax"/>
        </c:scaling>
        <c:delete val="1"/>
        <c:axPos val="b"/>
        <c:majorTickMark val="out"/>
        <c:minorTickMark val="none"/>
        <c:tickLblPos val="nextTo"/>
        <c:crossAx val="73365760"/>
        <c:crosses val="autoZero"/>
        <c:auto val="1"/>
        <c:lblAlgn val="ctr"/>
        <c:lblOffset val="100"/>
        <c:noMultiLvlLbl val="0"/>
      </c:catAx>
      <c:valAx>
        <c:axId val="7336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364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629129276546166E-2"/>
          <c:y val="9.2753623188405798E-2"/>
          <c:w val="0.90156289067357853"/>
          <c:h val="0.791004906995321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'データ数5～51の四分位数と箱ひげ図'!$O$18</c:f>
              <c:strCache>
                <c:ptCount val="1"/>
                <c:pt idx="0">
                  <c:v>第1四分位数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'データ数5～51の四分位数と箱ひげ図'!$P$19</c:f>
                <c:numCache>
                  <c:formatCode>General</c:formatCode>
                  <c:ptCount val="1"/>
                  <c:pt idx="0">
                    <c:v>8.5</c:v>
                  </c:pt>
                </c:numCache>
              </c:numRef>
            </c:minus>
          </c:errBars>
          <c:val>
            <c:numRef>
              <c:f>'データ数5～51の四分位数と箱ひげ図'!$P$18</c:f>
              <c:numCache>
                <c:formatCode>General</c:formatCode>
                <c:ptCount val="1"/>
                <c:pt idx="0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D-4FE7-94A4-3817F5B03EA2}"/>
            </c:ext>
          </c:extLst>
        </c:ser>
        <c:ser>
          <c:idx val="1"/>
          <c:order val="1"/>
          <c:tx>
            <c:strRef>
              <c:f>'データ数5～51の四分位数と箱ひげ図'!$O$17</c:f>
              <c:strCache>
                <c:ptCount val="1"/>
                <c:pt idx="0">
                  <c:v>第2四分位数－第1四分位数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val>
            <c:numRef>
              <c:f>'データ数5～51の四分位数と箱ひげ図'!$P$17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D-4FE7-94A4-3817F5B03EA2}"/>
            </c:ext>
          </c:extLst>
        </c:ser>
        <c:ser>
          <c:idx val="2"/>
          <c:order val="2"/>
          <c:tx>
            <c:strRef>
              <c:f>'データ数5～51の四分位数と箱ひげ図'!$O$16</c:f>
              <c:strCache>
                <c:ptCount val="1"/>
                <c:pt idx="0">
                  <c:v>第3四分位数-第2四分位数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'データ数5～51の四分位数と箱ひげ図'!$P$15</c:f>
                <c:numCache>
                  <c:formatCode>General</c:formatCode>
                  <c:ptCount val="1"/>
                  <c:pt idx="0">
                    <c:v>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'データ数5～51の四分位数と箱ひげ図'!$P$16</c:f>
              <c:numCache>
                <c:formatCode>General</c:formatCode>
                <c:ptCount val="1"/>
                <c:pt idx="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1D-4FE7-94A4-3817F5B03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467776"/>
        <c:axId val="73469312"/>
      </c:barChart>
      <c:catAx>
        <c:axId val="73467776"/>
        <c:scaling>
          <c:orientation val="minMax"/>
        </c:scaling>
        <c:delete val="1"/>
        <c:axPos val="l"/>
        <c:majorTickMark val="out"/>
        <c:minorTickMark val="none"/>
        <c:tickLblPos val="nextTo"/>
        <c:crossAx val="73469312"/>
        <c:crosses val="autoZero"/>
        <c:auto val="1"/>
        <c:lblAlgn val="ctr"/>
        <c:lblOffset val="100"/>
        <c:noMultiLvlLbl val="0"/>
      </c:catAx>
      <c:valAx>
        <c:axId val="734693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346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'データ数5～51の四分位数と箱ひげ図'!$O$18</c:f>
              <c:strCache>
                <c:ptCount val="1"/>
                <c:pt idx="0">
                  <c:v>第1四分位数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02F-4B97-B28A-4B1E9A0587AC}"/>
              </c:ext>
            </c:extLst>
          </c:dPt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'データ数5～51の四分位数と箱ひげ図'!$P$19</c:f>
                <c:numCache>
                  <c:formatCode>General</c:formatCode>
                  <c:ptCount val="1"/>
                  <c:pt idx="0">
                    <c:v>8.5</c:v>
                  </c:pt>
                </c:numCache>
              </c:numRef>
            </c:minus>
          </c:errBars>
          <c:val>
            <c:numRef>
              <c:f>'データ数5～51の四分位数と箱ひげ図'!$P$18</c:f>
              <c:numCache>
                <c:formatCode>General</c:formatCode>
                <c:ptCount val="1"/>
                <c:pt idx="0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F-4B97-B28A-4B1E9A0587AC}"/>
            </c:ext>
          </c:extLst>
        </c:ser>
        <c:ser>
          <c:idx val="1"/>
          <c:order val="1"/>
          <c:tx>
            <c:strRef>
              <c:f>'データ数5～51の四分位数と箱ひげ図'!$O$17</c:f>
              <c:strCache>
                <c:ptCount val="1"/>
                <c:pt idx="0">
                  <c:v>第2四分位数－第1四分位数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val>
            <c:numRef>
              <c:f>'データ数5～51の四分位数と箱ひげ図'!$P$17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2F-4B97-B28A-4B1E9A0587AC}"/>
            </c:ext>
          </c:extLst>
        </c:ser>
        <c:ser>
          <c:idx val="0"/>
          <c:order val="2"/>
          <c:tx>
            <c:strRef>
              <c:f>'データ数5～51の四分位数と箱ひげ図'!$O$16</c:f>
              <c:strCache>
                <c:ptCount val="1"/>
                <c:pt idx="0">
                  <c:v>第3四分位数-第2四分位数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'データ数5～51の四分位数と箱ひげ図'!$P$15</c:f>
                <c:numCache>
                  <c:formatCode>General</c:formatCode>
                  <c:ptCount val="1"/>
                  <c:pt idx="0">
                    <c:v>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'データ数5～51の四分位数と箱ひげ図'!$P$16</c:f>
              <c:numCache>
                <c:formatCode>General</c:formatCode>
                <c:ptCount val="1"/>
                <c:pt idx="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2F-4B97-B28A-4B1E9A058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481600"/>
        <c:axId val="73507968"/>
      </c:barChart>
      <c:catAx>
        <c:axId val="73481600"/>
        <c:scaling>
          <c:orientation val="minMax"/>
        </c:scaling>
        <c:delete val="1"/>
        <c:axPos val="b"/>
        <c:majorTickMark val="out"/>
        <c:minorTickMark val="none"/>
        <c:tickLblPos val="nextTo"/>
        <c:crossAx val="73507968"/>
        <c:crosses val="autoZero"/>
        <c:auto val="1"/>
        <c:lblAlgn val="ctr"/>
        <c:lblOffset val="100"/>
        <c:noMultiLvlLbl val="0"/>
      </c:catAx>
      <c:valAx>
        <c:axId val="7350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48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449580</xdr:colOff>
      <xdr:row>10</xdr:row>
      <xdr:rowOff>184785</xdr:rowOff>
    </xdr:from>
    <xdr:to>
      <xdr:col>17</xdr:col>
      <xdr:colOff>167640</xdr:colOff>
      <xdr:row>20</xdr:row>
      <xdr:rowOff>30480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366712</xdr:colOff>
      <xdr:row>1</xdr:row>
      <xdr:rowOff>91441</xdr:rowOff>
    </xdr:from>
    <xdr:to>
      <xdr:col>14</xdr:col>
      <xdr:colOff>594360</xdr:colOff>
      <xdr:row>12</xdr:row>
      <xdr:rowOff>45721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554355</xdr:colOff>
      <xdr:row>21</xdr:row>
      <xdr:rowOff>171451</xdr:rowOff>
    </xdr:from>
    <xdr:to>
      <xdr:col>15</xdr:col>
      <xdr:colOff>22860</xdr:colOff>
      <xdr:row>32</xdr:row>
      <xdr:rowOff>7621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257175</xdr:colOff>
      <xdr:row>39</xdr:row>
      <xdr:rowOff>1</xdr:rowOff>
    </xdr:from>
    <xdr:to>
      <xdr:col>15</xdr:col>
      <xdr:colOff>426720</xdr:colOff>
      <xdr:row>51</xdr:row>
      <xdr:rowOff>30481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257174</xdr:colOff>
      <xdr:row>58</xdr:row>
      <xdr:rowOff>1</xdr:rowOff>
    </xdr:from>
    <xdr:to>
      <xdr:col>15</xdr:col>
      <xdr:colOff>434339</xdr:colOff>
      <xdr:row>70</xdr:row>
      <xdr:rowOff>121921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220980</xdr:rowOff>
    </xdr:from>
    <xdr:to>
      <xdr:col>15</xdr:col>
      <xdr:colOff>274320</xdr:colOff>
      <xdr:row>12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605791</xdr:colOff>
      <xdr:row>20</xdr:row>
      <xdr:rowOff>9525</xdr:rowOff>
    </xdr:from>
    <xdr:to>
      <xdr:col>15</xdr:col>
      <xdr:colOff>99061</xdr:colOff>
      <xdr:row>30</xdr:row>
      <xdr:rowOff>129540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</xdr:colOff>
      <xdr:row>38</xdr:row>
      <xdr:rowOff>0</xdr:rowOff>
    </xdr:from>
    <xdr:to>
      <xdr:col>15</xdr:col>
      <xdr:colOff>60960</xdr:colOff>
      <xdr:row>48</xdr:row>
      <xdr:rowOff>182880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</xdr:colOff>
      <xdr:row>56</xdr:row>
      <xdr:rowOff>1</xdr:rowOff>
    </xdr:from>
    <xdr:to>
      <xdr:col>15</xdr:col>
      <xdr:colOff>487680</xdr:colOff>
      <xdr:row>67</xdr:row>
      <xdr:rowOff>53341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</xdr:colOff>
      <xdr:row>74</xdr:row>
      <xdr:rowOff>1</xdr:rowOff>
    </xdr:from>
    <xdr:to>
      <xdr:col>15</xdr:col>
      <xdr:colOff>495300</xdr:colOff>
      <xdr:row>85</xdr:row>
      <xdr:rowOff>30481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</xdr:colOff>
      <xdr:row>2</xdr:row>
      <xdr:rowOff>38099</xdr:rowOff>
    </xdr:from>
    <xdr:to>
      <xdr:col>15</xdr:col>
      <xdr:colOff>304800</xdr:colOff>
      <xdr:row>13</xdr:row>
      <xdr:rowOff>106680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21</xdr:row>
      <xdr:rowOff>9525</xdr:rowOff>
    </xdr:from>
    <xdr:to>
      <xdr:col>15</xdr:col>
      <xdr:colOff>236220</xdr:colOff>
      <xdr:row>32</xdr:row>
      <xdr:rowOff>160020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40</xdr:row>
      <xdr:rowOff>1</xdr:rowOff>
    </xdr:from>
    <xdr:to>
      <xdr:col>15</xdr:col>
      <xdr:colOff>251460</xdr:colOff>
      <xdr:row>52</xdr:row>
      <xdr:rowOff>53341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657225</xdr:colOff>
      <xdr:row>2</xdr:row>
      <xdr:rowOff>28575</xdr:rowOff>
    </xdr:from>
    <xdr:to>
      <xdr:col>14</xdr:col>
      <xdr:colOff>581025</xdr:colOff>
      <xdr:row>18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22</xdr:row>
      <xdr:rowOff>0</xdr:rowOff>
    </xdr:from>
    <xdr:to>
      <xdr:col>14</xdr:col>
      <xdr:colOff>638175</xdr:colOff>
      <xdr:row>37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42</xdr:row>
      <xdr:rowOff>0</xdr:rowOff>
    </xdr:from>
    <xdr:to>
      <xdr:col>14</xdr:col>
      <xdr:colOff>647700</xdr:colOff>
      <xdr:row>57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572453</xdr:colOff>
      <xdr:row>1</xdr:row>
      <xdr:rowOff>167639</xdr:rowOff>
    </xdr:from>
    <xdr:to>
      <xdr:col>16</xdr:col>
      <xdr:colOff>0</xdr:colOff>
      <xdr:row>14</xdr:row>
      <xdr:rowOff>171448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</xdr:colOff>
      <xdr:row>23</xdr:row>
      <xdr:rowOff>0</xdr:rowOff>
    </xdr:from>
    <xdr:to>
      <xdr:col>16</xdr:col>
      <xdr:colOff>426720</xdr:colOff>
      <xdr:row>37</xdr:row>
      <xdr:rowOff>45720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44</xdr:row>
      <xdr:rowOff>0</xdr:rowOff>
    </xdr:from>
    <xdr:to>
      <xdr:col>16</xdr:col>
      <xdr:colOff>220980</xdr:colOff>
      <xdr:row>57</xdr:row>
      <xdr:rowOff>76200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608647</xdr:colOff>
      <xdr:row>2</xdr:row>
      <xdr:rowOff>57151</xdr:rowOff>
    </xdr:from>
    <xdr:to>
      <xdr:col>16</xdr:col>
      <xdr:colOff>365760</xdr:colOff>
      <xdr:row>16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24</xdr:row>
      <xdr:rowOff>1</xdr:rowOff>
    </xdr:from>
    <xdr:to>
      <xdr:col>16</xdr:col>
      <xdr:colOff>304800</xdr:colOff>
      <xdr:row>38</xdr:row>
      <xdr:rowOff>38101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46</xdr:row>
      <xdr:rowOff>1</xdr:rowOff>
    </xdr:from>
    <xdr:to>
      <xdr:col>16</xdr:col>
      <xdr:colOff>259080</xdr:colOff>
      <xdr:row>60</xdr:row>
      <xdr:rowOff>129541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166687</xdr:rowOff>
    </xdr:from>
    <xdr:to>
      <xdr:col>10</xdr:col>
      <xdr:colOff>180975</xdr:colOff>
      <xdr:row>20</xdr:row>
      <xdr:rowOff>166687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</xdr:colOff>
      <xdr:row>22</xdr:row>
      <xdr:rowOff>42861</xdr:rowOff>
    </xdr:from>
    <xdr:to>
      <xdr:col>8</xdr:col>
      <xdr:colOff>161925</xdr:colOff>
      <xdr:row>42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14</xdr:row>
      <xdr:rowOff>0</xdr:rowOff>
    </xdr:from>
    <xdr:to>
      <xdr:col>7</xdr:col>
      <xdr:colOff>47626</xdr:colOff>
      <xdr:row>25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238125</xdr:colOff>
      <xdr:row>14</xdr:row>
      <xdr:rowOff>0</xdr:rowOff>
    </xdr:from>
    <xdr:to>
      <xdr:col>11</xdr:col>
      <xdr:colOff>428625</xdr:colOff>
      <xdr:row>31</xdr:row>
      <xdr:rowOff>166686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14</xdr:row>
      <xdr:rowOff>0</xdr:rowOff>
    </xdr:from>
    <xdr:to>
      <xdr:col>7</xdr:col>
      <xdr:colOff>47626</xdr:colOff>
      <xdr:row>25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238125</xdr:colOff>
      <xdr:row>14</xdr:row>
      <xdr:rowOff>0</xdr:rowOff>
    </xdr:from>
    <xdr:to>
      <xdr:col>11</xdr:col>
      <xdr:colOff>428625</xdr:colOff>
      <xdr:row>31</xdr:row>
      <xdr:rowOff>166686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13</xdr:row>
      <xdr:rowOff>0</xdr:rowOff>
    </xdr:from>
    <xdr:to>
      <xdr:col>7</xdr:col>
      <xdr:colOff>47626</xdr:colOff>
      <xdr:row>24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238125</xdr:colOff>
      <xdr:row>13</xdr:row>
      <xdr:rowOff>0</xdr:rowOff>
    </xdr:from>
    <xdr:to>
      <xdr:col>11</xdr:col>
      <xdr:colOff>428625</xdr:colOff>
      <xdr:row>30</xdr:row>
      <xdr:rowOff>166686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795337</xdr:colOff>
      <xdr:row>7</xdr:row>
      <xdr:rowOff>23812</xdr:rowOff>
    </xdr:from>
    <xdr:to>
      <xdr:col>8</xdr:col>
      <xdr:colOff>566737</xdr:colOff>
      <xdr:row>23</xdr:row>
      <xdr:rowOff>23812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795337</xdr:colOff>
      <xdr:row>7</xdr:row>
      <xdr:rowOff>23812</xdr:rowOff>
    </xdr:from>
    <xdr:to>
      <xdr:col>8</xdr:col>
      <xdr:colOff>566737</xdr:colOff>
      <xdr:row>23</xdr:row>
      <xdr:rowOff>23812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11</xdr:row>
      <xdr:rowOff>38100</xdr:rowOff>
    </xdr:from>
    <xdr:to>
      <xdr:col>8</xdr:col>
      <xdr:colOff>891540</xdr:colOff>
      <xdr:row>22</xdr:row>
      <xdr:rowOff>182880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3</xdr:row>
          <xdr:rowOff>53340</xdr:rowOff>
        </xdr:from>
        <xdr:to>
          <xdr:col>8</xdr:col>
          <xdr:colOff>457200</xdr:colOff>
          <xdr:row>3</xdr:row>
          <xdr:rowOff>259080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9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</xdr:row>
          <xdr:rowOff>53340</xdr:rowOff>
        </xdr:from>
        <xdr:to>
          <xdr:col>10</xdr:col>
          <xdr:colOff>571500</xdr:colOff>
          <xdr:row>3</xdr:row>
          <xdr:rowOff>297180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9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3</xdr:row>
          <xdr:rowOff>45720</xdr:rowOff>
        </xdr:from>
        <xdr:to>
          <xdr:col>9</xdr:col>
          <xdr:colOff>472440</xdr:colOff>
          <xdr:row>3</xdr:row>
          <xdr:rowOff>281940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9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</xdr:row>
          <xdr:rowOff>60960</xdr:rowOff>
        </xdr:from>
        <xdr:to>
          <xdr:col>11</xdr:col>
          <xdr:colOff>556260</xdr:colOff>
          <xdr:row>3</xdr:row>
          <xdr:rowOff>312420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9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3</xdr:row>
          <xdr:rowOff>68580</xdr:rowOff>
        </xdr:from>
        <xdr:to>
          <xdr:col>12</xdr:col>
          <xdr:colOff>861060</xdr:colOff>
          <xdr:row>3</xdr:row>
          <xdr:rowOff>320040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9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606742</xdr:colOff>
      <xdr:row>2</xdr:row>
      <xdr:rowOff>166687</xdr:rowOff>
    </xdr:from>
    <xdr:to>
      <xdr:col>19</xdr:col>
      <xdr:colOff>304800</xdr:colOff>
      <xdr:row>16</xdr:row>
      <xdr:rowOff>30480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8686-2B40-4CD6-AE84-37DE8FE95F98}">
  <dimension ref="A2:S20"/>
  <sheetViews>
    <sheetView showGridLines="0" tabSelected="1" view="pageBreakPreview" zoomScaleNormal="100" zoomScaleSheetLayoutView="100" workbookViewId="0"/>
  </sheetViews>
  <sheetFormatPr defaultRowHeight="18"/>
  <cols>
    <col min="1" max="10" width="5.21875" style="1" customWidth="1"/>
    <col min="11" max="13" width="8.88671875" style="1"/>
    <col min="14" max="14" width="6.77734375" style="1" customWidth="1"/>
    <col min="15" max="16384" width="8.88671875" style="1"/>
  </cols>
  <sheetData>
    <row r="2" spans="1:19" ht="18.600000000000001" thickBot="1">
      <c r="A2" s="65" t="s">
        <v>119</v>
      </c>
      <c r="B2" s="65"/>
      <c r="C2" s="65"/>
      <c r="D2" s="65"/>
      <c r="E2" s="65"/>
    </row>
    <row r="3" spans="1:19">
      <c r="A3" s="58">
        <v>53</v>
      </c>
      <c r="B3" s="58">
        <v>59</v>
      </c>
      <c r="C3" s="58">
        <v>62</v>
      </c>
      <c r="D3" s="58">
        <v>49</v>
      </c>
      <c r="E3" s="58">
        <v>68</v>
      </c>
      <c r="F3" s="58">
        <v>59</v>
      </c>
      <c r="G3" s="58">
        <v>63</v>
      </c>
      <c r="H3" s="58">
        <v>55</v>
      </c>
      <c r="I3" s="58">
        <v>47</v>
      </c>
      <c r="J3" s="58">
        <v>58</v>
      </c>
      <c r="K3" s="7"/>
      <c r="L3" s="7"/>
      <c r="M3" s="6" t="s">
        <v>100</v>
      </c>
    </row>
    <row r="4" spans="1:19">
      <c r="A4" s="58">
        <v>59</v>
      </c>
      <c r="B4" s="58">
        <v>63</v>
      </c>
      <c r="C4" s="58">
        <v>51</v>
      </c>
      <c r="D4" s="58">
        <v>43</v>
      </c>
      <c r="E4" s="58">
        <v>65</v>
      </c>
      <c r="F4" s="58">
        <v>58</v>
      </c>
      <c r="G4" s="58">
        <v>53</v>
      </c>
      <c r="H4" s="58">
        <v>57</v>
      </c>
      <c r="I4" s="58">
        <v>59</v>
      </c>
      <c r="J4" s="58">
        <v>62</v>
      </c>
      <c r="N4" s="1" t="s">
        <v>11</v>
      </c>
    </row>
    <row r="5" spans="1:19">
      <c r="A5" s="58"/>
      <c r="B5" s="58"/>
      <c r="C5" s="58"/>
      <c r="D5" s="58"/>
      <c r="E5" s="58"/>
      <c r="F5" s="58"/>
      <c r="G5" s="58"/>
      <c r="H5" s="58"/>
      <c r="I5" s="58"/>
      <c r="J5" s="58"/>
      <c r="M5" s="1" t="s">
        <v>7</v>
      </c>
    </row>
    <row r="6" spans="1:19">
      <c r="A6" s="58"/>
      <c r="B6" s="58"/>
      <c r="C6" s="58"/>
      <c r="D6" s="58"/>
      <c r="E6" s="58"/>
      <c r="F6" s="58"/>
      <c r="G6" s="58"/>
      <c r="H6" s="58"/>
      <c r="I6" s="58"/>
      <c r="J6" s="58"/>
      <c r="M6" s="33" t="s">
        <v>6</v>
      </c>
      <c r="N6" s="7" t="s">
        <v>9</v>
      </c>
      <c r="O6" s="35" t="s">
        <v>8</v>
      </c>
      <c r="P6" s="1" t="s">
        <v>12</v>
      </c>
    </row>
    <row r="7" spans="1:19">
      <c r="A7" s="58"/>
      <c r="B7" s="58"/>
      <c r="C7" s="58"/>
      <c r="D7" s="58"/>
      <c r="E7" s="58"/>
      <c r="F7" s="58"/>
      <c r="G7" s="58"/>
      <c r="H7" s="58"/>
      <c r="I7" s="58"/>
      <c r="J7" s="58"/>
    </row>
    <row r="8" spans="1:19">
      <c r="A8" s="34"/>
      <c r="B8" s="34"/>
      <c r="C8" s="34"/>
      <c r="D8" s="34"/>
      <c r="E8" s="34"/>
      <c r="F8" s="34"/>
      <c r="G8" s="34"/>
      <c r="H8" s="34"/>
      <c r="I8" s="34"/>
      <c r="J8" s="34"/>
      <c r="M8" s="28" t="s">
        <v>10</v>
      </c>
      <c r="S8" s="28"/>
    </row>
    <row r="9" spans="1:19">
      <c r="A9" s="34"/>
      <c r="B9" s="34"/>
      <c r="C9" s="34"/>
      <c r="D9" s="34"/>
      <c r="E9" s="34"/>
      <c r="F9" s="34"/>
      <c r="G9" s="34"/>
      <c r="H9" s="34"/>
      <c r="I9" s="34"/>
      <c r="J9" s="34"/>
      <c r="M9" s="28" t="s">
        <v>13</v>
      </c>
      <c r="S9" s="28"/>
    </row>
    <row r="10" spans="1:19">
      <c r="M10" s="28" t="s">
        <v>14</v>
      </c>
      <c r="R10" s="1" t="s">
        <v>103</v>
      </c>
    </row>
    <row r="11" spans="1:19">
      <c r="A11" s="1" t="s">
        <v>102</v>
      </c>
    </row>
    <row r="12" spans="1:19" ht="18" customHeight="1">
      <c r="A12" s="66" t="s">
        <v>3</v>
      </c>
      <c r="B12" s="67"/>
      <c r="C12" s="68"/>
      <c r="D12" s="63" t="s">
        <v>15</v>
      </c>
      <c r="E12" s="63"/>
      <c r="F12" s="3" t="s">
        <v>1</v>
      </c>
      <c r="G12" s="63" t="s">
        <v>17</v>
      </c>
      <c r="H12" s="63"/>
      <c r="M12" s="30" t="s">
        <v>3</v>
      </c>
      <c r="N12" s="2" t="s">
        <v>1</v>
      </c>
    </row>
    <row r="13" spans="1:19">
      <c r="A13" s="31">
        <v>40</v>
      </c>
      <c r="B13" s="29" t="s">
        <v>0</v>
      </c>
      <c r="C13" s="32">
        <v>45</v>
      </c>
      <c r="D13" s="63">
        <f t="shared" ref="D13:D19" si="0">(A13+C13)/2</f>
        <v>42.5</v>
      </c>
      <c r="E13" s="63"/>
      <c r="F13" s="2">
        <f>COUNTIFS($A$3:$J$7,"&lt;"&amp;C13)</f>
        <v>1</v>
      </c>
      <c r="G13" s="64">
        <f t="shared" ref="G13:G19" si="1">F13/$F$20</f>
        <v>0.05</v>
      </c>
      <c r="H13" s="64"/>
      <c r="M13" s="3" t="str">
        <f t="shared" ref="M13:M20" si="2">A13&amp;B13&amp;C13</f>
        <v>40～45</v>
      </c>
      <c r="N13" s="2">
        <f t="shared" ref="N13:N20" si="3">F13</f>
        <v>1</v>
      </c>
    </row>
    <row r="14" spans="1:19">
      <c r="A14" s="31">
        <v>45</v>
      </c>
      <c r="B14" s="29" t="s">
        <v>0</v>
      </c>
      <c r="C14" s="32">
        <v>50</v>
      </c>
      <c r="D14" s="63">
        <f t="shared" si="0"/>
        <v>47.5</v>
      </c>
      <c r="E14" s="63"/>
      <c r="F14" s="2">
        <f t="shared" ref="F14:F19" si="4">COUNTIFS($A$3:$J$7,"&gt;="&amp;A14,$A$3:$J$7,"&lt;"&amp;C14)</f>
        <v>2</v>
      </c>
      <c r="G14" s="64">
        <f t="shared" si="1"/>
        <v>0.1</v>
      </c>
      <c r="H14" s="64"/>
      <c r="M14" s="3" t="str">
        <f t="shared" si="2"/>
        <v>45～50</v>
      </c>
      <c r="N14" s="2">
        <f t="shared" si="3"/>
        <v>2</v>
      </c>
    </row>
    <row r="15" spans="1:19">
      <c r="A15" s="31">
        <v>50</v>
      </c>
      <c r="B15" s="29" t="s">
        <v>0</v>
      </c>
      <c r="C15" s="32">
        <v>55</v>
      </c>
      <c r="D15" s="63">
        <f t="shared" si="0"/>
        <v>52.5</v>
      </c>
      <c r="E15" s="63"/>
      <c r="F15" s="2">
        <f t="shared" si="4"/>
        <v>3</v>
      </c>
      <c r="G15" s="64">
        <f t="shared" si="1"/>
        <v>0.15</v>
      </c>
      <c r="H15" s="64"/>
      <c r="M15" s="3" t="str">
        <f t="shared" si="2"/>
        <v>50～55</v>
      </c>
      <c r="N15" s="2">
        <f t="shared" si="3"/>
        <v>3</v>
      </c>
    </row>
    <row r="16" spans="1:19">
      <c r="A16" s="31">
        <v>55</v>
      </c>
      <c r="B16" s="29" t="s">
        <v>0</v>
      </c>
      <c r="C16" s="32">
        <v>60</v>
      </c>
      <c r="D16" s="63">
        <f t="shared" si="0"/>
        <v>57.5</v>
      </c>
      <c r="E16" s="63"/>
      <c r="F16" s="2">
        <f t="shared" si="4"/>
        <v>8</v>
      </c>
      <c r="G16" s="64">
        <f t="shared" si="1"/>
        <v>0.4</v>
      </c>
      <c r="H16" s="64"/>
      <c r="M16" s="3" t="str">
        <f t="shared" si="2"/>
        <v>55～60</v>
      </c>
      <c r="N16" s="2">
        <f t="shared" si="3"/>
        <v>8</v>
      </c>
    </row>
    <row r="17" spans="1:15">
      <c r="A17" s="31">
        <v>60</v>
      </c>
      <c r="B17" s="29" t="s">
        <v>0</v>
      </c>
      <c r="C17" s="32">
        <v>65</v>
      </c>
      <c r="D17" s="63">
        <f t="shared" si="0"/>
        <v>62.5</v>
      </c>
      <c r="E17" s="63"/>
      <c r="F17" s="2">
        <f t="shared" si="4"/>
        <v>4</v>
      </c>
      <c r="G17" s="64">
        <f t="shared" si="1"/>
        <v>0.2</v>
      </c>
      <c r="H17" s="64"/>
      <c r="M17" s="3" t="str">
        <f t="shared" si="2"/>
        <v>60～65</v>
      </c>
      <c r="N17" s="2">
        <f t="shared" si="3"/>
        <v>4</v>
      </c>
    </row>
    <row r="18" spans="1:15">
      <c r="A18" s="31">
        <v>65</v>
      </c>
      <c r="B18" s="29" t="s">
        <v>0</v>
      </c>
      <c r="C18" s="32">
        <v>70</v>
      </c>
      <c r="D18" s="63">
        <f t="shared" si="0"/>
        <v>67.5</v>
      </c>
      <c r="E18" s="63"/>
      <c r="F18" s="2">
        <f t="shared" si="4"/>
        <v>2</v>
      </c>
      <c r="G18" s="64">
        <f t="shared" si="1"/>
        <v>0.1</v>
      </c>
      <c r="H18" s="64"/>
      <c r="M18" s="3" t="str">
        <f t="shared" si="2"/>
        <v>65～70</v>
      </c>
      <c r="N18" s="2">
        <f t="shared" si="3"/>
        <v>2</v>
      </c>
    </row>
    <row r="19" spans="1:15">
      <c r="A19" s="31">
        <v>70</v>
      </c>
      <c r="B19" s="29" t="s">
        <v>0</v>
      </c>
      <c r="C19" s="32">
        <v>75</v>
      </c>
      <c r="D19" s="63">
        <f t="shared" si="0"/>
        <v>72.5</v>
      </c>
      <c r="E19" s="63"/>
      <c r="F19" s="2">
        <f t="shared" si="4"/>
        <v>0</v>
      </c>
      <c r="G19" s="64">
        <f t="shared" si="1"/>
        <v>0</v>
      </c>
      <c r="H19" s="64"/>
      <c r="M19" s="3" t="str">
        <f t="shared" si="2"/>
        <v>70～75</v>
      </c>
      <c r="N19" s="2">
        <f t="shared" si="3"/>
        <v>0</v>
      </c>
    </row>
    <row r="20" spans="1:15">
      <c r="A20" s="24" t="s">
        <v>2</v>
      </c>
      <c r="B20" s="22"/>
      <c r="C20" s="23"/>
      <c r="D20" s="63"/>
      <c r="E20" s="63"/>
      <c r="F20" s="2">
        <f>SUM(F13:F19)</f>
        <v>20</v>
      </c>
      <c r="G20" s="63">
        <f>SUM(G13:G19)</f>
        <v>1.0000000000000002</v>
      </c>
      <c r="H20" s="63"/>
      <c r="M20" s="3" t="str">
        <f t="shared" si="2"/>
        <v>合計</v>
      </c>
      <c r="N20" s="2">
        <f t="shared" si="3"/>
        <v>20</v>
      </c>
      <c r="O20" s="1" t="s">
        <v>101</v>
      </c>
    </row>
  </sheetData>
  <mergeCells count="20">
    <mergeCell ref="A2:E2"/>
    <mergeCell ref="A12:C12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20:E20"/>
    <mergeCell ref="G20:H20"/>
    <mergeCell ref="D17:E17"/>
    <mergeCell ref="G17:H17"/>
    <mergeCell ref="D18:E18"/>
    <mergeCell ref="G18:H18"/>
    <mergeCell ref="D19:E19"/>
    <mergeCell ref="G19:H19"/>
  </mergeCells>
  <phoneticPr fontId="1"/>
  <pageMargins left="0.7" right="0.7" top="0.75" bottom="0.75" header="0.3" footer="0.3"/>
  <pageSetup paperSize="9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8FD9A-6F35-42C1-903D-D6256DA655BD}">
  <dimension ref="A1:Z24"/>
  <sheetViews>
    <sheetView showGridLines="0" workbookViewId="0">
      <selection activeCell="B1" sqref="B1"/>
    </sheetView>
  </sheetViews>
  <sheetFormatPr defaultRowHeight="18"/>
  <cols>
    <col min="1" max="1" width="3.33203125" style="1" bestFit="1" customWidth="1"/>
    <col min="2" max="5" width="8.88671875" style="1"/>
    <col min="6" max="6" width="5.44140625" style="1" customWidth="1"/>
    <col min="7" max="8" width="5.21875" style="1" customWidth="1"/>
    <col min="9" max="10" width="8" style="1" customWidth="1"/>
    <col min="11" max="11" width="8.88671875" style="1"/>
    <col min="12" max="12" width="8.6640625" style="1" customWidth="1"/>
    <col min="13" max="13" width="13.77734375" style="1" customWidth="1"/>
    <col min="14" max="14" width="8.88671875" style="1"/>
    <col min="15" max="15" width="9" style="1" bestFit="1" customWidth="1"/>
    <col min="16" max="20" width="9" style="1" customWidth="1"/>
    <col min="21" max="23" width="8.88671875" style="1"/>
    <col min="24" max="24" width="10.6640625" style="1" customWidth="1"/>
    <col min="25" max="26" width="5.44140625" style="1" customWidth="1"/>
    <col min="27" max="16384" width="8.88671875" style="1"/>
  </cols>
  <sheetData>
    <row r="1" spans="1:26">
      <c r="B1" s="6" t="s">
        <v>107</v>
      </c>
    </row>
    <row r="2" spans="1:26">
      <c r="B2" s="1" t="s">
        <v>87</v>
      </c>
    </row>
    <row r="3" spans="1:26" ht="18.600000000000001" thickBot="1">
      <c r="G3" s="1" t="str">
        <f>IF(Y5&lt;&gt;Z5,"ｘとｙのデータ数が異なっている","")</f>
        <v/>
      </c>
    </row>
    <row r="4" spans="1:26" ht="28.2" customHeight="1">
      <c r="B4" s="25" t="s">
        <v>70</v>
      </c>
      <c r="C4" s="25" t="s">
        <v>69</v>
      </c>
      <c r="F4" s="2"/>
      <c r="G4" s="25" t="s">
        <v>70</v>
      </c>
      <c r="H4" s="25" t="s">
        <v>69</v>
      </c>
      <c r="I4" s="3"/>
      <c r="J4" s="3"/>
      <c r="K4" s="3"/>
      <c r="L4" s="3"/>
      <c r="M4" s="3"/>
      <c r="X4" s="9" t="s">
        <v>86</v>
      </c>
      <c r="Y4" s="10"/>
      <c r="Z4" s="11"/>
    </row>
    <row r="5" spans="1:26">
      <c r="A5" s="2" t="s">
        <v>54</v>
      </c>
      <c r="B5" s="5">
        <v>3</v>
      </c>
      <c r="C5" s="5">
        <v>7</v>
      </c>
      <c r="F5" s="3" t="str">
        <f t="shared" ref="F5:H6" si="0">A5</f>
        <v>①</v>
      </c>
      <c r="G5" s="2">
        <f t="shared" si="0"/>
        <v>3</v>
      </c>
      <c r="H5" s="2">
        <f t="shared" si="0"/>
        <v>7</v>
      </c>
      <c r="I5" s="2">
        <f>IF($Y$5=0,"",G5-$Y$7)</f>
        <v>-3</v>
      </c>
      <c r="J5" s="2">
        <f>IF($Z$5=0,"",H5-$Z$7)</f>
        <v>-3</v>
      </c>
      <c r="K5" s="2">
        <f>IF($Y$5=0,"",I5^2)</f>
        <v>9</v>
      </c>
      <c r="L5" s="2">
        <f>IF($Z$5=0,"",J5^2)</f>
        <v>9</v>
      </c>
      <c r="M5" s="2">
        <f>IF(Y5&lt;&gt;Z5,"",IF(OR($Y$5=0,$Z$5=0),"",I5*J5))</f>
        <v>9</v>
      </c>
      <c r="X5" s="12" t="s">
        <v>30</v>
      </c>
      <c r="Y5" s="1">
        <f>COUNT(B5:B24)</f>
        <v>8</v>
      </c>
      <c r="Z5" s="13">
        <f>COUNT(C5:C24)</f>
        <v>8</v>
      </c>
    </row>
    <row r="6" spans="1:26">
      <c r="A6" s="2" t="s">
        <v>53</v>
      </c>
      <c r="B6" s="5">
        <v>2</v>
      </c>
      <c r="C6" s="5">
        <v>6</v>
      </c>
      <c r="F6" s="26" t="str">
        <f t="shared" si="0"/>
        <v>②</v>
      </c>
      <c r="G6" s="27">
        <f t="shared" si="0"/>
        <v>2</v>
      </c>
      <c r="H6" s="27">
        <f t="shared" si="0"/>
        <v>6</v>
      </c>
      <c r="I6" s="2">
        <f>IF($Y$5=1,"",G6-$Y$7)</f>
        <v>-4</v>
      </c>
      <c r="J6" s="2">
        <f>IF($Z$5=1,"",H6-$Z$7)</f>
        <v>-4</v>
      </c>
      <c r="K6" s="2">
        <f>IF($Y$5=1,"",I6^2)</f>
        <v>16</v>
      </c>
      <c r="L6" s="2">
        <f>IF($Z$5=1,"",J6^2)</f>
        <v>16</v>
      </c>
      <c r="M6" s="2">
        <f>IF(Y5&lt;&gt;Z5,"",IF(OR($Y$5=1,$Z$5=1),"",I6*J6))</f>
        <v>16</v>
      </c>
      <c r="X6" s="12" t="s">
        <v>47</v>
      </c>
      <c r="Y6" s="1">
        <f>SUM(B5:B24)</f>
        <v>48</v>
      </c>
      <c r="Z6" s="13">
        <f>SUM(C5:C24)</f>
        <v>80</v>
      </c>
    </row>
    <row r="7" spans="1:26" ht="18.600000000000001" thickBot="1">
      <c r="A7" s="2" t="s">
        <v>52</v>
      </c>
      <c r="B7" s="5">
        <v>13</v>
      </c>
      <c r="C7" s="5">
        <v>17</v>
      </c>
      <c r="F7" s="7" t="str">
        <f t="shared" ref="F7:F24" si="1">IF(ROW()&lt;5+$Y$5,A7,IF(ROW()=5+$Y$5,"合計",IF(ROW()=6+$Y$5,"平均","")))</f>
        <v>③</v>
      </c>
      <c r="G7" s="1">
        <f t="shared" ref="G7:G24" si="2">IF(ROW()&lt;5+Y$5,B7,IF(ROW()=5+Y$5,Y$6,IF(ROW()=6+Y$5,Y$7,"")))</f>
        <v>13</v>
      </c>
      <c r="H7" s="1">
        <f t="shared" ref="H7:H24" si="3">IF(ROW()&lt;5+Z$5,C7,IF(ROW()=5+Z$5,Z$6,IF(ROW()=6+Z$5,Z$7,"")))</f>
        <v>17</v>
      </c>
      <c r="I7" s="1">
        <f>IF(ROW()&lt;5+$Y$5,G7-Y$7,IF(ROW()=5+$Y$5,SUM($I$5:I6),IF(ROW()=6+$Y$5,AVERAGE($I$5:I5),"")))</f>
        <v>7</v>
      </c>
      <c r="J7" s="1">
        <f>IF(ROW()&lt;5+$Z$5,H7-Z$7,IF(ROW()=5+$Z$5,SUM($J$5:J6),IF(ROW()=6+$Z$5,AVERAGE($J$5:J5),"")))</f>
        <v>7</v>
      </c>
      <c r="K7" s="1">
        <f>IF(ROW()&lt;5+$Y$5,I7^2,IF(ROW()=5+$Y$5,SUM($K$5:K6),IF(ROW()=6+$Y$5,AVERAGE($K$5:K5),"")))</f>
        <v>49</v>
      </c>
      <c r="L7" s="1">
        <f>IF(ROW()&lt;5+$Z$5,J7^2,IF(ROW()=5+$Z$5,SUM($L$5:L6),IF(ROW()=6+$Z$5,AVERAGE($L$5:L5),"")))</f>
        <v>49</v>
      </c>
      <c r="M7" s="1">
        <f>IF($Y$5&lt;&gt;$Z$5,"",IF(ROW()&lt;5+$Y$5,I7*J7,IF(ROW()=5+$Y$5,SUM(M$5:M6),IF(ROW()=6+$Y$5,AVERAGE($M$5:M5),""))))</f>
        <v>49</v>
      </c>
      <c r="X7" s="19" t="s">
        <v>16</v>
      </c>
      <c r="Y7" s="20">
        <f>IF(Y5=0,"",AVERAGE(B5:B24))</f>
        <v>6</v>
      </c>
      <c r="Z7" s="21">
        <f>IF(Z5=0,"",AVERAGE(C5:C24))</f>
        <v>10</v>
      </c>
    </row>
    <row r="8" spans="1:26">
      <c r="A8" s="2" t="s">
        <v>51</v>
      </c>
      <c r="B8" s="5">
        <v>6</v>
      </c>
      <c r="C8" s="5">
        <v>10</v>
      </c>
      <c r="F8" s="7" t="str">
        <f t="shared" si="1"/>
        <v>④</v>
      </c>
      <c r="G8" s="1">
        <f t="shared" si="2"/>
        <v>6</v>
      </c>
      <c r="H8" s="1">
        <f t="shared" si="3"/>
        <v>10</v>
      </c>
      <c r="I8" s="1">
        <f>IF(ROW()&lt;5+$Y$5,G8-Y$7,IF(ROW()=5+$Y$5,SUM($I$5:I7),IF(ROW()=6+$Y$5,AVERAGE($I$5:I6),"")))</f>
        <v>0</v>
      </c>
      <c r="J8" s="1">
        <f>IF(ROW()&lt;5+$Z$5,H8-Z$7,IF(ROW()=5+$Z$5,SUM($J$5:J7),IF(ROW()=6+$Z$5,AVERAGE($J$5:J6),"")))</f>
        <v>0</v>
      </c>
      <c r="K8" s="1">
        <f>IF(ROW()&lt;5+$Y$5,I8^2,IF(ROW()=5+$Y$5,SUM($K$5:K7),IF(ROW()=6+$Y$5,AVERAGE($K$5:K6),"")))</f>
        <v>0</v>
      </c>
      <c r="L8" s="1">
        <f>IF(ROW()&lt;5+$Z$5,J8^2,IF(ROW()=5+$Z$5,SUM($L$5:L7),IF(ROW()=6+$Z$5,AVERAGE($L$5:L6),"")))</f>
        <v>0</v>
      </c>
      <c r="M8" s="1">
        <f>IF($Y$5&lt;&gt;$Z$5,"",IF(ROW()&lt;5+$Y$5,I8*J8,IF(ROW()=5+$Y$5,SUM(M$5:M7),IF(ROW()=6+$Y$5,AVERAGE($M$5:M6),""))))</f>
        <v>0</v>
      </c>
    </row>
    <row r="9" spans="1:26">
      <c r="A9" s="2" t="s">
        <v>50</v>
      </c>
      <c r="B9" s="5">
        <v>10</v>
      </c>
      <c r="C9" s="5">
        <v>16</v>
      </c>
      <c r="F9" s="7" t="str">
        <f t="shared" si="1"/>
        <v>⑤</v>
      </c>
      <c r="G9" s="1">
        <f t="shared" si="2"/>
        <v>10</v>
      </c>
      <c r="H9" s="1">
        <f t="shared" si="3"/>
        <v>16</v>
      </c>
      <c r="I9" s="1">
        <f>IF(ROW()&lt;5+$Y$5,G9-Y$7,IF(ROW()=5+$Y$5,SUM($I$5:I8),IF(ROW()=6+$Y$5,AVERAGE($I$5:I7),"")))</f>
        <v>4</v>
      </c>
      <c r="J9" s="1">
        <f>IF(ROW()&lt;5+$Z$5,H9-Z$7,IF(ROW()=5+$Z$5,SUM($J$5:J8),IF(ROW()=6+$Z$5,AVERAGE($J$5:J7),"")))</f>
        <v>6</v>
      </c>
      <c r="K9" s="1">
        <f>IF(ROW()&lt;5+$Y$5,I9^2,IF(ROW()=5+$Y$5,SUM($K$5:K8),IF(ROW()=6+$Y$5,AVERAGE($K$5:K7),"")))</f>
        <v>16</v>
      </c>
      <c r="L9" s="1">
        <f>IF(ROW()&lt;5+$Z$5,J9^2,IF(ROW()=5+$Z$5,SUM($L$5:L8),IF(ROW()=6+$Z$5,AVERAGE($L$5:L7),"")))</f>
        <v>36</v>
      </c>
      <c r="M9" s="1">
        <f>IF($Y$5&lt;&gt;$Z$5,"",IF(ROW()&lt;5+$Y$5,I9*J9,IF(ROW()=5+$Y$5,SUM(M$5:M8),IF(ROW()=6+$Y$5,AVERAGE($M$5:M7),""))))</f>
        <v>24</v>
      </c>
    </row>
    <row r="10" spans="1:26">
      <c r="A10" s="2" t="s">
        <v>49</v>
      </c>
      <c r="B10" s="5">
        <v>4</v>
      </c>
      <c r="C10" s="5">
        <v>10</v>
      </c>
      <c r="F10" s="7" t="str">
        <f t="shared" si="1"/>
        <v>⑥</v>
      </c>
      <c r="G10" s="1">
        <f t="shared" si="2"/>
        <v>4</v>
      </c>
      <c r="H10" s="1">
        <f t="shared" si="3"/>
        <v>10</v>
      </c>
      <c r="I10" s="1">
        <f>IF(ROW()&lt;5+$Y$5,G10-Y$7,IF(ROW()=5+$Y$5,SUM($I$5:I9),IF(ROW()=6+$Y$5,AVERAGE($I$5:I8),"")))</f>
        <v>-2</v>
      </c>
      <c r="J10" s="1">
        <f>IF(ROW()&lt;5+$Z$5,H10-Z$7,IF(ROW()=5+$Z$5,SUM($J$5:J9),IF(ROW()=6+$Z$5,AVERAGE($J$5:J8),"")))</f>
        <v>0</v>
      </c>
      <c r="K10" s="1">
        <f>IF(ROW()&lt;5+$Y$5,I10^2,IF(ROW()=5+$Y$5,SUM($K$5:K9),IF(ROW()=6+$Y$5,AVERAGE($K$5:K8),"")))</f>
        <v>4</v>
      </c>
      <c r="L10" s="1">
        <f>IF(ROW()&lt;5+$Z$5,J10^2,IF(ROW()=5+$Z$5,SUM($L$5:L9),IF(ROW()=6+$Z$5,AVERAGE($L$5:L8),"")))</f>
        <v>0</v>
      </c>
      <c r="M10" s="1">
        <f>IF($Y$5&lt;&gt;$Z$5,"",IF(ROW()&lt;5+$Y$5,I10*J10,IF(ROW()=5+$Y$5,SUM(M$5:M9),IF(ROW()=6+$Y$5,AVERAGE($M$5:M8),""))))</f>
        <v>0</v>
      </c>
    </row>
    <row r="11" spans="1:26">
      <c r="A11" s="2" t="s">
        <v>48</v>
      </c>
      <c r="B11" s="5">
        <v>1</v>
      </c>
      <c r="C11" s="5">
        <v>1</v>
      </c>
      <c r="F11" s="7" t="str">
        <f t="shared" si="1"/>
        <v>⑦</v>
      </c>
      <c r="G11" s="1">
        <f t="shared" si="2"/>
        <v>1</v>
      </c>
      <c r="H11" s="1">
        <f t="shared" si="3"/>
        <v>1</v>
      </c>
      <c r="I11" s="1">
        <f>IF(ROW()&lt;5+$Y$5,G11-Y$7,IF(ROW()=5+$Y$5,SUM($I$5:I10),IF(ROW()=6+$Y$5,AVERAGE($I$5:I9),"")))</f>
        <v>-5</v>
      </c>
      <c r="J11" s="1">
        <f>IF(ROW()&lt;5+$Z$5,H11-Z$7,IF(ROW()=5+$Z$5,SUM($J$5:J10),IF(ROW()=6+$Z$5,AVERAGE($J$5:J9),"")))</f>
        <v>-9</v>
      </c>
      <c r="K11" s="1">
        <f>IF(ROW()&lt;5+$Y$5,I11^2,IF(ROW()=5+$Y$5,SUM($K$5:K10),IF(ROW()=6+$Y$5,AVERAGE($K$5:K9),"")))</f>
        <v>25</v>
      </c>
      <c r="L11" s="1">
        <f>IF(ROW()&lt;5+$Z$5,J11^2,IF(ROW()=5+$Z$5,SUM($L$5:L10),IF(ROW()=6+$Z$5,AVERAGE($L$5:L9),"")))</f>
        <v>81</v>
      </c>
      <c r="M11" s="1">
        <f>IF($Y$5&lt;&gt;$Z$5,"",IF(ROW()&lt;5+$Y$5,I11*J11,IF(ROW()=5+$Y$5,SUM(M$5:M10),IF(ROW()=6+$Y$5,AVERAGE($M$5:M9),""))))</f>
        <v>45</v>
      </c>
    </row>
    <row r="12" spans="1:26">
      <c r="A12" s="2" t="s">
        <v>73</v>
      </c>
      <c r="B12" s="5">
        <v>9</v>
      </c>
      <c r="C12" s="5">
        <v>13</v>
      </c>
      <c r="F12" s="7" t="str">
        <f t="shared" si="1"/>
        <v>⑧</v>
      </c>
      <c r="G12" s="1">
        <f t="shared" si="2"/>
        <v>9</v>
      </c>
      <c r="H12" s="1">
        <f t="shared" si="3"/>
        <v>13</v>
      </c>
      <c r="I12" s="1">
        <f>IF(ROW()&lt;5+$Y$5,G12-Y$7,IF(ROW()=5+$Y$5,SUM($I$5:I11),IF(ROW()=6+$Y$5,AVERAGE($I$5:I10),"")))</f>
        <v>3</v>
      </c>
      <c r="J12" s="1">
        <f>IF(ROW()&lt;5+$Z$5,H12-Z$7,IF(ROW()=5+$Z$5,SUM($J$5:J11),IF(ROW()=6+$Z$5,AVERAGE($J$5:J10),"")))</f>
        <v>3</v>
      </c>
      <c r="K12" s="1">
        <f>IF(ROW()&lt;5+$Y$5,I12^2,IF(ROW()=5+$Y$5,SUM($K$5:K11),IF(ROW()=6+$Y$5,AVERAGE($K$5:K10),"")))</f>
        <v>9</v>
      </c>
      <c r="L12" s="1">
        <f>IF(ROW()&lt;5+$Z$5,J12^2,IF(ROW()=5+$Z$5,SUM($L$5:L11),IF(ROW()=6+$Z$5,AVERAGE($L$5:L10),"")))</f>
        <v>9</v>
      </c>
      <c r="M12" s="1">
        <f>IF($Y$5&lt;&gt;$Z$5,"",IF(ROW()&lt;5+$Y$5,I12*J12,IF(ROW()=5+$Y$5,SUM(M$5:M11),IF(ROW()=6+$Y$5,AVERAGE($M$5:M10),""))))</f>
        <v>9</v>
      </c>
    </row>
    <row r="13" spans="1:26">
      <c r="A13" s="2" t="s">
        <v>72</v>
      </c>
      <c r="B13" s="5"/>
      <c r="C13" s="5"/>
      <c r="F13" s="7" t="str">
        <f t="shared" si="1"/>
        <v>合計</v>
      </c>
      <c r="G13" s="1">
        <f t="shared" si="2"/>
        <v>48</v>
      </c>
      <c r="H13" s="1">
        <f t="shared" si="3"/>
        <v>80</v>
      </c>
      <c r="I13" s="1">
        <f>IF(ROW()&lt;5+$Y$5,G13-Y$7,IF(ROW()=5+$Y$5,SUM($I$5:I12),IF(ROW()=6+$Y$5,AVERAGE($I$5:I11),"")))</f>
        <v>0</v>
      </c>
      <c r="J13" s="1">
        <f>IF(ROW()&lt;5+$Z$5,H13-Z$7,IF(ROW()=5+$Z$5,SUM($J$5:J12),IF(ROW()=6+$Z$5,AVERAGE($J$5:J11),"")))</f>
        <v>0</v>
      </c>
      <c r="K13" s="1">
        <f>IF(ROW()&lt;5+$Y$5,I13^2,IF(ROW()=5+$Y$5,SUM($K$5:K12),IF(ROW()=6+$Y$5,AVERAGE($K$5:K11),"")))</f>
        <v>128</v>
      </c>
      <c r="L13" s="1">
        <f>IF(ROW()&lt;5+$Z$5,J13^2,IF(ROW()=5+$Z$5,SUM($L$5:L12),IF(ROW()=6+$Z$5,AVERAGE($L$5:L11),"")))</f>
        <v>200</v>
      </c>
      <c r="M13" s="1">
        <f>IF($Y$5&lt;&gt;$Z$5,"",IF(ROW()&lt;5+$Y$5,I13*J13,IF(ROW()=5+$Y$5,SUM(M$5:M12),IF(ROW()=6+$Y$5,AVERAGE($M$5:M11),""))))</f>
        <v>152</v>
      </c>
    </row>
    <row r="14" spans="1:26">
      <c r="A14" s="2" t="s">
        <v>71</v>
      </c>
      <c r="B14" s="5"/>
      <c r="C14" s="5"/>
      <c r="F14" s="7" t="str">
        <f t="shared" si="1"/>
        <v>平均</v>
      </c>
      <c r="G14" s="1">
        <f t="shared" si="2"/>
        <v>6</v>
      </c>
      <c r="H14" s="1">
        <f t="shared" si="3"/>
        <v>10</v>
      </c>
      <c r="I14" s="1">
        <f>IF(ROW()&lt;5+$Y$5,G14-Y$7,IF(ROW()=5+$Y$5,SUM($I$5:I13),IF(ROW()=6+$Y$5,AVERAGE($I$5:I12),"")))</f>
        <v>0</v>
      </c>
      <c r="J14" s="1">
        <f>IF(ROW()&lt;5+$Z$5,H14-Z$7,IF(ROW()=5+$Z$5,SUM($J$5:J13),IF(ROW()=6+$Z$5,AVERAGE($J$5:J12),"")))</f>
        <v>0</v>
      </c>
      <c r="K14" s="1">
        <f>IF(ROW()&lt;5+$Y$5,I14^2,IF(ROW()=5+$Y$5,SUM($K$5:K13),IF(ROW()=6+$Y$5,AVERAGE($K$5:K12),"")))</f>
        <v>16</v>
      </c>
      <c r="L14" s="1">
        <f>IF(ROW()&lt;5+$Z$5,J14^2,IF(ROW()=5+$Z$5,SUM($L$5:L13),IF(ROW()=6+$Z$5,AVERAGE($L$5:L12),"")))</f>
        <v>25</v>
      </c>
      <c r="M14" s="1">
        <f>IF($Y$5&lt;&gt;$Z$5,"",IF(ROW()&lt;5+$Y$5,I14*J14,IF(ROW()=5+$Y$5,SUM(M$5:M13),IF(ROW()=6+$Y$5,AVERAGE($M$5:M12),""))))</f>
        <v>19</v>
      </c>
    </row>
    <row r="15" spans="1:26">
      <c r="A15" s="2" t="s">
        <v>85</v>
      </c>
      <c r="B15" s="5"/>
      <c r="C15" s="5"/>
      <c r="F15" s="7" t="str">
        <f t="shared" si="1"/>
        <v/>
      </c>
      <c r="G15" s="1" t="str">
        <f t="shared" si="2"/>
        <v/>
      </c>
      <c r="H15" s="1" t="str">
        <f t="shared" si="3"/>
        <v/>
      </c>
      <c r="I15" s="1" t="str">
        <f>IF(ROW()&lt;5+$Y$5,G15-Y$7,IF(ROW()=5+$Y$5,SUM($I$5:I14),IF(ROW()=6+$Y$5,AVERAGE($I$5:I13),"")))</f>
        <v/>
      </c>
      <c r="J15" s="1" t="str">
        <f>IF(ROW()&lt;5+$Z$5,H15-Z$7,IF(ROW()=5+$Z$5,SUM($J$5:J14),IF(ROW()=6+$Z$5,AVERAGE($J$5:J13),"")))</f>
        <v/>
      </c>
      <c r="K15" s="1" t="str">
        <f>IF(ROW()&lt;5+$Y$5,I15^2,IF(ROW()=5+$Y$5,SUM($K$5:K14),IF(ROW()=6+$Y$5,AVERAGE($K$5:K13),"")))</f>
        <v/>
      </c>
      <c r="L15" s="1" t="str">
        <f>IF(ROW()&lt;5+$Z$5,J15^2,IF(ROW()=5+$Z$5,SUM($L$5:L14),IF(ROW()=6+$Z$5,AVERAGE($L$5:L13),"")))</f>
        <v/>
      </c>
      <c r="M15" s="1" t="str">
        <f>IF($Y$5&lt;&gt;$Z$5,"",IF(ROW()&lt;5+$Y$5,I15*J15,IF(ROW()=5+$Y$5,SUM(M$5:M14),IF(ROW()=6+$Y$5,AVERAGE($M$5:M13),""))))</f>
        <v/>
      </c>
    </row>
    <row r="16" spans="1:26">
      <c r="A16" s="2" t="s">
        <v>84</v>
      </c>
      <c r="B16" s="5"/>
      <c r="C16" s="5"/>
      <c r="F16" s="7" t="str">
        <f t="shared" si="1"/>
        <v/>
      </c>
      <c r="G16" s="1" t="str">
        <f t="shared" si="2"/>
        <v/>
      </c>
      <c r="H16" s="1" t="str">
        <f t="shared" si="3"/>
        <v/>
      </c>
      <c r="I16" s="1" t="str">
        <f>IF(ROW()&lt;5+$Y$5,G16-Y$7,IF(ROW()=5+$Y$5,SUM($I$5:I15),IF(ROW()=6+$Y$5,AVERAGE($I$5:I14),"")))</f>
        <v/>
      </c>
      <c r="J16" s="1" t="str">
        <f>IF(ROW()&lt;5+$Z$5,H16-Z$7,IF(ROW()=5+$Z$5,SUM($J$5:J15),IF(ROW()=6+$Z$5,AVERAGE($J$5:J14),"")))</f>
        <v/>
      </c>
      <c r="K16" s="1" t="str">
        <f>IF(ROW()&lt;5+$Y$5,I16^2,IF(ROW()=5+$Y$5,SUM($K$5:K15),IF(ROW()=6+$Y$5,AVERAGE($K$5:K14),"")))</f>
        <v/>
      </c>
      <c r="L16" s="1" t="str">
        <f>IF(ROW()&lt;5+$Z$5,J16^2,IF(ROW()=5+$Z$5,SUM($L$5:L15),IF(ROW()=6+$Z$5,AVERAGE($L$5:L14),"")))</f>
        <v/>
      </c>
      <c r="M16" s="1" t="str">
        <f>IF($Y$5&lt;&gt;$Z$5,"",IF(ROW()&lt;5+$Y$5,I16*J16,IF(ROW()=5+$Y$5,SUM(M$5:M15),IF(ROW()=6+$Y$5,AVERAGE($M$5:M14),""))))</f>
        <v/>
      </c>
    </row>
    <row r="17" spans="1:13">
      <c r="A17" s="2" t="s">
        <v>83</v>
      </c>
      <c r="B17" s="5"/>
      <c r="C17" s="5"/>
      <c r="F17" s="7" t="str">
        <f t="shared" si="1"/>
        <v/>
      </c>
      <c r="G17" s="1" t="str">
        <f t="shared" si="2"/>
        <v/>
      </c>
      <c r="H17" s="1" t="str">
        <f t="shared" si="3"/>
        <v/>
      </c>
      <c r="I17" s="1" t="str">
        <f>IF(ROW()&lt;5+$Y$5,G17-Y$7,IF(ROW()=5+$Y$5,SUM($I$5:I16),IF(ROW()=6+$Y$5,AVERAGE($I$5:I15),"")))</f>
        <v/>
      </c>
      <c r="J17" s="1" t="str">
        <f>IF(ROW()&lt;5+$Z$5,H17-Z$7,IF(ROW()=5+$Z$5,SUM($J$5:J16),IF(ROW()=6+$Z$5,AVERAGE($J$5:J15),"")))</f>
        <v/>
      </c>
      <c r="K17" s="1" t="str">
        <f>IF(ROW()&lt;5+$Y$5,I17^2,IF(ROW()=5+$Y$5,SUM($K$5:K16),IF(ROW()=6+$Y$5,AVERAGE($K$5:K15),"")))</f>
        <v/>
      </c>
      <c r="L17" s="1" t="str">
        <f>IF(ROW()&lt;5+$Z$5,J17^2,IF(ROW()=5+$Z$5,SUM($L$5:L16),IF(ROW()=6+$Z$5,AVERAGE($L$5:L15),"")))</f>
        <v/>
      </c>
      <c r="M17" s="1" t="str">
        <f>IF($Y$5&lt;&gt;$Z$5,"",IF(ROW()&lt;5+$Y$5,I17*J17,IF(ROW()=5+$Y$5,SUM(M$5:M16),IF(ROW()=6+$Y$5,AVERAGE($M$5:M15),""))))</f>
        <v/>
      </c>
    </row>
    <row r="18" spans="1:13">
      <c r="A18" s="2" t="s">
        <v>82</v>
      </c>
      <c r="B18" s="5"/>
      <c r="C18" s="5"/>
      <c r="F18" s="7" t="str">
        <f t="shared" si="1"/>
        <v/>
      </c>
      <c r="G18" s="1" t="str">
        <f t="shared" si="2"/>
        <v/>
      </c>
      <c r="H18" s="1" t="str">
        <f t="shared" si="3"/>
        <v/>
      </c>
      <c r="I18" s="1" t="str">
        <f>IF(ROW()&lt;5+$Y$5,G18-Y$7,IF(ROW()=5+$Y$5,SUM($I$5:I17),IF(ROW()=6+$Y$5,AVERAGE($I$5:I16),"")))</f>
        <v/>
      </c>
      <c r="J18" s="1" t="str">
        <f>IF(ROW()&lt;5+$Z$5,H18-Z$7,IF(ROW()=5+$Z$5,SUM($J$5:J17),IF(ROW()=6+$Z$5,AVERAGE($J$5:J16),"")))</f>
        <v/>
      </c>
      <c r="K18" s="1" t="str">
        <f>IF(ROW()&lt;5+$Y$5,I18^2,IF(ROW()=5+$Y$5,SUM($K$5:K17),IF(ROW()=6+$Y$5,AVERAGE($K$5:K16),"")))</f>
        <v/>
      </c>
      <c r="L18" s="1" t="str">
        <f>IF(ROW()&lt;5+$Z$5,J18^2,IF(ROW()=5+$Z$5,SUM($L$5:L17),IF(ROW()=6+$Z$5,AVERAGE($L$5:L16),"")))</f>
        <v/>
      </c>
      <c r="M18" s="1" t="str">
        <f>IF($Y$5&lt;&gt;$Z$5,"",IF(ROW()&lt;5+$Y$5,I18*J18,IF(ROW()=5+$Y$5,SUM(M$5:M17),IF(ROW()=6+$Y$5,AVERAGE($M$5:M16),""))))</f>
        <v/>
      </c>
    </row>
    <row r="19" spans="1:13">
      <c r="A19" s="2" t="s">
        <v>81</v>
      </c>
      <c r="B19" s="5"/>
      <c r="C19" s="5"/>
      <c r="F19" s="7" t="str">
        <f t="shared" si="1"/>
        <v/>
      </c>
      <c r="G19" s="1" t="str">
        <f t="shared" si="2"/>
        <v/>
      </c>
      <c r="H19" s="1" t="str">
        <f t="shared" si="3"/>
        <v/>
      </c>
      <c r="I19" s="1" t="str">
        <f>IF(ROW()&lt;5+$Y$5,G19-Y$7,IF(ROW()=5+$Y$5,SUM($I$5:I18),IF(ROW()=6+$Y$5,AVERAGE($I$5:I17),"")))</f>
        <v/>
      </c>
      <c r="J19" s="1" t="str">
        <f>IF(ROW()&lt;5+$Z$5,H19-Z$7,IF(ROW()=5+$Z$5,SUM($J$5:J18),IF(ROW()=6+$Z$5,AVERAGE($J$5:J17),"")))</f>
        <v/>
      </c>
      <c r="K19" s="1" t="str">
        <f>IF(ROW()&lt;5+$Y$5,I19^2,IF(ROW()=5+$Y$5,SUM($K$5:K18),IF(ROW()=6+$Y$5,AVERAGE($K$5:K17),"")))</f>
        <v/>
      </c>
      <c r="L19" s="1" t="str">
        <f>IF(ROW()&lt;5+$Z$5,J19^2,IF(ROW()=5+$Z$5,SUM($L$5:L18),IF(ROW()=6+$Z$5,AVERAGE($L$5:L17),"")))</f>
        <v/>
      </c>
      <c r="M19" s="1" t="str">
        <f>IF($Y$5&lt;&gt;$Z$5,"",IF(ROW()&lt;5+$Y$5,I19*J19,IF(ROW()=5+$Y$5,SUM(M$5:M18),IF(ROW()=6+$Y$5,AVERAGE($M$5:M17),""))))</f>
        <v/>
      </c>
    </row>
    <row r="20" spans="1:13">
      <c r="A20" s="2" t="s">
        <v>80</v>
      </c>
      <c r="B20" s="5"/>
      <c r="C20" s="5"/>
      <c r="F20" s="7" t="str">
        <f t="shared" si="1"/>
        <v/>
      </c>
      <c r="G20" s="1" t="str">
        <f t="shared" si="2"/>
        <v/>
      </c>
      <c r="H20" s="1" t="str">
        <f t="shared" si="3"/>
        <v/>
      </c>
      <c r="I20" s="1" t="str">
        <f>IF(ROW()&lt;5+$Y$5,G20-Y$7,IF(ROW()=5+$Y$5,SUM($I$5:I19),IF(ROW()=6+$Y$5,AVERAGE($I$5:I18),"")))</f>
        <v/>
      </c>
      <c r="J20" s="1" t="str">
        <f>IF(ROW()&lt;5+$Z$5,H20-Z$7,IF(ROW()=5+$Z$5,SUM($J$5:J19),IF(ROW()=6+$Z$5,AVERAGE($J$5:J18),"")))</f>
        <v/>
      </c>
      <c r="K20" s="1" t="str">
        <f>IF(ROW()&lt;5+$Y$5,I20^2,IF(ROW()=5+$Y$5,SUM($K$5:K19),IF(ROW()=6+$Y$5,AVERAGE($K$5:K18),"")))</f>
        <v/>
      </c>
      <c r="L20" s="1" t="str">
        <f>IF(ROW()&lt;5+$Z$5,J20^2,IF(ROW()=5+$Z$5,SUM($L$5:L19),IF(ROW()=6+$Z$5,AVERAGE($L$5:L18),"")))</f>
        <v/>
      </c>
      <c r="M20" s="1" t="str">
        <f>IF($Y$5&lt;&gt;$Z$5,"",IF(ROW()&lt;5+$Y$5,I20*J20,IF(ROW()=5+$Y$5,SUM(M$5:M19),IF(ROW()=6+$Y$5,AVERAGE($M$5:M18),""))))</f>
        <v/>
      </c>
    </row>
    <row r="21" spans="1:13">
      <c r="A21" s="2" t="s">
        <v>79</v>
      </c>
      <c r="B21" s="5"/>
      <c r="C21" s="5"/>
      <c r="F21" s="7" t="str">
        <f t="shared" si="1"/>
        <v/>
      </c>
      <c r="G21" s="1" t="str">
        <f t="shared" si="2"/>
        <v/>
      </c>
      <c r="H21" s="1" t="str">
        <f t="shared" si="3"/>
        <v/>
      </c>
      <c r="I21" s="1" t="str">
        <f>IF(ROW()&lt;5+$Y$5,G21-Y$7,IF(ROW()=5+$Y$5,SUM($I$5:I20),IF(ROW()=6+$Y$5,AVERAGE($I$5:I19),"")))</f>
        <v/>
      </c>
      <c r="J21" s="1" t="str">
        <f>IF(ROW()&lt;5+$Z$5,H21-Z$7,IF(ROW()=5+$Z$5,SUM($J$5:J20),IF(ROW()=6+$Z$5,AVERAGE($J$5:J19),"")))</f>
        <v/>
      </c>
      <c r="K21" s="1" t="str">
        <f>IF(ROW()&lt;5+$Y$5,I21^2,IF(ROW()=5+$Y$5,SUM($K$5:K20),IF(ROW()=6+$Y$5,AVERAGE($K$5:K19),"")))</f>
        <v/>
      </c>
      <c r="L21" s="1" t="str">
        <f>IF(ROW()&lt;5+$Z$5,J21^2,IF(ROW()=5+$Z$5,SUM($L$5:L20),IF(ROW()=6+$Z$5,AVERAGE($L$5:L19),"")))</f>
        <v/>
      </c>
      <c r="M21" s="1" t="str">
        <f>IF($Y$5&lt;&gt;$Z$5,"",IF(ROW()&lt;5+$Y$5,I21*J21,IF(ROW()=5+$Y$5,SUM(M$5:M20),IF(ROW()=6+$Y$5,AVERAGE($M$5:M19),""))))</f>
        <v/>
      </c>
    </row>
    <row r="22" spans="1:13">
      <c r="A22" s="2" t="s">
        <v>78</v>
      </c>
      <c r="B22" s="5"/>
      <c r="C22" s="5"/>
      <c r="F22" s="7" t="str">
        <f t="shared" si="1"/>
        <v/>
      </c>
      <c r="G22" s="1" t="str">
        <f t="shared" si="2"/>
        <v/>
      </c>
      <c r="H22" s="1" t="str">
        <f t="shared" si="3"/>
        <v/>
      </c>
      <c r="I22" s="1" t="str">
        <f>IF(ROW()&lt;5+$Y$5,G22-Y$7,IF(ROW()=5+$Y$5,SUM($I$5:I21),IF(ROW()=6+$Y$5,AVERAGE($I$5:I20),"")))</f>
        <v/>
      </c>
      <c r="J22" s="1" t="str">
        <f>IF(ROW()&lt;5+$Z$5,H22-Z$7,IF(ROW()=5+$Z$5,SUM($J$5:J21),IF(ROW()=6+$Z$5,AVERAGE($J$5:J20),"")))</f>
        <v/>
      </c>
      <c r="K22" s="1" t="str">
        <f>IF(ROW()&lt;5+$Y$5,I22^2,IF(ROW()=5+$Y$5,SUM($K$5:K21),IF(ROW()=6+$Y$5,AVERAGE($K$5:K20),"")))</f>
        <v/>
      </c>
      <c r="L22" s="1" t="str">
        <f>IF(ROW()&lt;5+$Z$5,J22^2,IF(ROW()=5+$Z$5,SUM($L$5:L21),IF(ROW()=6+$Z$5,AVERAGE($L$5:L20),"")))</f>
        <v/>
      </c>
      <c r="M22" s="1" t="str">
        <f>IF($Y$5&lt;&gt;$Z$5,"",IF(ROW()&lt;5+$Y$5,I22*J22,IF(ROW()=5+$Y$5,SUM(M$5:M21),IF(ROW()=6+$Y$5,AVERAGE($M$5:M20),""))))</f>
        <v/>
      </c>
    </row>
    <row r="23" spans="1:13">
      <c r="A23" s="2" t="s">
        <v>77</v>
      </c>
      <c r="B23" s="5"/>
      <c r="C23" s="5"/>
      <c r="F23" s="7" t="str">
        <f t="shared" si="1"/>
        <v/>
      </c>
      <c r="G23" s="1" t="str">
        <f t="shared" si="2"/>
        <v/>
      </c>
      <c r="H23" s="1" t="str">
        <f t="shared" si="3"/>
        <v/>
      </c>
      <c r="I23" s="1" t="str">
        <f>IF(ROW()&lt;5+$Y$5,G23-Y$7,IF(ROW()=5+$Y$5,SUM($I$5:I22),IF(ROW()=6+$Y$5,AVERAGE($I$5:I21),"")))</f>
        <v/>
      </c>
      <c r="J23" s="1" t="str">
        <f>IF(ROW()&lt;5+$Z$5,H23-Z$7,IF(ROW()=5+$Z$5,SUM($J$5:J22),IF(ROW()=6+$Z$5,AVERAGE($J$5:J21),"")))</f>
        <v/>
      </c>
      <c r="K23" s="1" t="str">
        <f>IF(ROW()&lt;5+$Y$5,I23^2,IF(ROW()=5+$Y$5,SUM($K$5:K22),IF(ROW()=6+$Y$5,AVERAGE($K$5:K21),"")))</f>
        <v/>
      </c>
      <c r="L23" s="1" t="str">
        <f>IF(ROW()&lt;5+$Z$5,J23^2,IF(ROW()=5+$Z$5,SUM($L$5:L22),IF(ROW()=6+$Z$5,AVERAGE($L$5:L21),"")))</f>
        <v/>
      </c>
      <c r="M23" s="1" t="str">
        <f>IF($Y$5&lt;&gt;$Z$5,"",IF(ROW()&lt;5+$Y$5,I23*J23,IF(ROW()=5+$Y$5,SUM(M$5:M22),IF(ROW()=6+$Y$5,AVERAGE($M$5:M21),""))))</f>
        <v/>
      </c>
    </row>
    <row r="24" spans="1:13">
      <c r="A24" s="2" t="s">
        <v>76</v>
      </c>
      <c r="B24" s="5"/>
      <c r="C24" s="5"/>
      <c r="F24" s="7" t="str">
        <f t="shared" si="1"/>
        <v/>
      </c>
      <c r="G24" s="1" t="str">
        <f t="shared" si="2"/>
        <v/>
      </c>
      <c r="H24" s="1" t="str">
        <f t="shared" si="3"/>
        <v/>
      </c>
      <c r="I24" s="1" t="str">
        <f>IF(ROW()&lt;5+$Y$5,G24-Y$7,IF(ROW()=5+$Y$5,SUM($I$5:I23),IF(ROW()=6+$Y$5,AVERAGE($I$5:I22),"")))</f>
        <v/>
      </c>
      <c r="J24" s="1" t="str">
        <f>IF(ROW()&lt;5+$Z$5,H24-Z$7,IF(ROW()=5+$Z$5,SUM($J$5:J23),IF(ROW()=6+$Z$5,AVERAGE($J$5:J22),"")))</f>
        <v/>
      </c>
      <c r="K24" s="1" t="str">
        <f>IF(ROW()&lt;5+$Y$5,I24^2,IF(ROW()=5+$Y$5,SUM($K$5:K23),IF(ROW()=6+$Y$5,AVERAGE($K$5:K22),"")))</f>
        <v/>
      </c>
      <c r="L24" s="1" t="str">
        <f>IF(ROW()&lt;5+$Z$5,J24^2,IF(ROW()=5+$Z$5,SUM($L$5:L23),IF(ROW()=6+$Z$5,AVERAGE($L$5:L22),"")))</f>
        <v/>
      </c>
      <c r="M24" s="1" t="str">
        <f>IF($Y$5&lt;&gt;$Z$5,"",IF(ROW()&lt;5+$Y$5,I24*J24,IF(ROW()=5+$Y$5,SUM(M$5:M23),IF(ROW()=6+$Y$5,AVERAGE($M$5:M22),""))))</f>
        <v/>
      </c>
    </row>
  </sheetData>
  <phoneticPr fontId="1"/>
  <conditionalFormatting sqref="F5:M24">
    <cfRule type="expression" dxfId="0" priority="1">
      <formula>ROW()&lt;$Y$5+7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14337" r:id="rId4">
          <objectPr defaultSize="0" autoPict="0" r:id="rId5">
            <anchor moveWithCells="1">
              <from>
                <xdr:col>8</xdr:col>
                <xdr:colOff>106680</xdr:colOff>
                <xdr:row>3</xdr:row>
                <xdr:rowOff>53340</xdr:rowOff>
              </from>
              <to>
                <xdr:col>8</xdr:col>
                <xdr:colOff>457200</xdr:colOff>
                <xdr:row>3</xdr:row>
                <xdr:rowOff>259080</xdr:rowOff>
              </to>
            </anchor>
          </objectPr>
        </oleObject>
      </mc:Choice>
      <mc:Fallback>
        <oleObject progId="Equation.DSMT4" shapeId="14337" r:id="rId4"/>
      </mc:Fallback>
    </mc:AlternateContent>
    <mc:AlternateContent xmlns:mc="http://schemas.openxmlformats.org/markup-compatibility/2006">
      <mc:Choice Requires="x14">
        <oleObject progId="Equation.DSMT4" shapeId="14338" r:id="rId6">
          <objectPr defaultSize="0" autoPict="0" r:id="rId7">
            <anchor moveWithCells="1">
              <from>
                <xdr:col>10</xdr:col>
                <xdr:colOff>68580</xdr:colOff>
                <xdr:row>3</xdr:row>
                <xdr:rowOff>53340</xdr:rowOff>
              </from>
              <to>
                <xdr:col>10</xdr:col>
                <xdr:colOff>571500</xdr:colOff>
                <xdr:row>3</xdr:row>
                <xdr:rowOff>297180</xdr:rowOff>
              </to>
            </anchor>
          </objectPr>
        </oleObject>
      </mc:Choice>
      <mc:Fallback>
        <oleObject progId="Equation.DSMT4" shapeId="14338" r:id="rId6"/>
      </mc:Fallback>
    </mc:AlternateContent>
    <mc:AlternateContent xmlns:mc="http://schemas.openxmlformats.org/markup-compatibility/2006">
      <mc:Choice Requires="x14">
        <oleObject progId="Equation.DSMT4" shapeId="14339" r:id="rId8">
          <objectPr defaultSize="0" autoPict="0" r:id="rId9">
            <anchor moveWithCells="1">
              <from>
                <xdr:col>9</xdr:col>
                <xdr:colOff>106680</xdr:colOff>
                <xdr:row>3</xdr:row>
                <xdr:rowOff>45720</xdr:rowOff>
              </from>
              <to>
                <xdr:col>9</xdr:col>
                <xdr:colOff>472440</xdr:colOff>
                <xdr:row>3</xdr:row>
                <xdr:rowOff>281940</xdr:rowOff>
              </to>
            </anchor>
          </objectPr>
        </oleObject>
      </mc:Choice>
      <mc:Fallback>
        <oleObject progId="Equation.DSMT4" shapeId="14339" r:id="rId8"/>
      </mc:Fallback>
    </mc:AlternateContent>
    <mc:AlternateContent xmlns:mc="http://schemas.openxmlformats.org/markup-compatibility/2006">
      <mc:Choice Requires="x14">
        <oleObject progId="Equation.DSMT4" shapeId="14340" r:id="rId10">
          <objectPr defaultSize="0" autoPict="0" r:id="rId11">
            <anchor moveWithCells="1">
              <from>
                <xdr:col>11</xdr:col>
                <xdr:colOff>76200</xdr:colOff>
                <xdr:row>3</xdr:row>
                <xdr:rowOff>60960</xdr:rowOff>
              </from>
              <to>
                <xdr:col>11</xdr:col>
                <xdr:colOff>556260</xdr:colOff>
                <xdr:row>3</xdr:row>
                <xdr:rowOff>312420</xdr:rowOff>
              </to>
            </anchor>
          </objectPr>
        </oleObject>
      </mc:Choice>
      <mc:Fallback>
        <oleObject progId="Equation.DSMT4" shapeId="14340" r:id="rId10"/>
      </mc:Fallback>
    </mc:AlternateContent>
    <mc:AlternateContent xmlns:mc="http://schemas.openxmlformats.org/markup-compatibility/2006">
      <mc:Choice Requires="x14">
        <oleObject progId="Equation.DSMT4" shapeId="14341" r:id="rId12">
          <objectPr defaultSize="0" autoPict="0" r:id="rId13">
            <anchor moveWithCells="1">
              <from>
                <xdr:col>12</xdr:col>
                <xdr:colOff>121920</xdr:colOff>
                <xdr:row>3</xdr:row>
                <xdr:rowOff>68580</xdr:rowOff>
              </from>
              <to>
                <xdr:col>12</xdr:col>
                <xdr:colOff>861060</xdr:colOff>
                <xdr:row>3</xdr:row>
                <xdr:rowOff>320040</xdr:rowOff>
              </to>
            </anchor>
          </objectPr>
        </oleObject>
      </mc:Choice>
      <mc:Fallback>
        <oleObject progId="Equation.DSMT4" shapeId="14341" r:id="rId12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0F04F-38F2-437A-A54B-B2872140CEA1}">
  <dimension ref="B1:J73"/>
  <sheetViews>
    <sheetView showGridLines="0" workbookViewId="0">
      <selection activeCell="B1" sqref="B1"/>
    </sheetView>
  </sheetViews>
  <sheetFormatPr defaultRowHeight="18"/>
  <cols>
    <col min="1" max="1" width="4" style="1" customWidth="1"/>
    <col min="2" max="2" width="5.21875" style="1" bestFit="1" customWidth="1"/>
    <col min="3" max="4" width="5.33203125" style="1" customWidth="1"/>
    <col min="5" max="8" width="8.88671875" style="1"/>
    <col min="9" max="9" width="12.6640625" style="1" customWidth="1"/>
    <col min="10" max="16384" width="8.88671875" style="1"/>
  </cols>
  <sheetData>
    <row r="1" spans="2:10">
      <c r="B1" s="6" t="s">
        <v>106</v>
      </c>
      <c r="G1" s="1" t="s">
        <v>94</v>
      </c>
    </row>
    <row r="3" spans="2:10" ht="19.8">
      <c r="B3" s="2"/>
      <c r="C3" s="3" t="s">
        <v>55</v>
      </c>
      <c r="D3" s="3" t="s">
        <v>93</v>
      </c>
      <c r="E3" s="3" t="s">
        <v>58</v>
      </c>
      <c r="F3" s="3" t="s">
        <v>68</v>
      </c>
      <c r="G3" s="3" t="s">
        <v>98</v>
      </c>
      <c r="H3" s="3" t="s">
        <v>99</v>
      </c>
      <c r="I3" s="3" t="s">
        <v>65</v>
      </c>
    </row>
    <row r="4" spans="2:10">
      <c r="B4" s="2" t="s">
        <v>54</v>
      </c>
      <c r="C4" s="5">
        <v>7</v>
      </c>
      <c r="D4" s="5">
        <v>1</v>
      </c>
      <c r="E4" s="2">
        <f>C4-$C$10</f>
        <v>3</v>
      </c>
      <c r="F4" s="2">
        <f>D4-$D$10</f>
        <v>-6</v>
      </c>
      <c r="G4" s="2">
        <f t="shared" ref="G4:H8" si="0">E4^2</f>
        <v>9</v>
      </c>
      <c r="H4" s="2">
        <f t="shared" si="0"/>
        <v>36</v>
      </c>
      <c r="I4" s="2">
        <f>E4*F4</f>
        <v>-18</v>
      </c>
    </row>
    <row r="5" spans="2:10">
      <c r="B5" s="2" t="s">
        <v>53</v>
      </c>
      <c r="C5" s="5">
        <v>5</v>
      </c>
      <c r="D5" s="5">
        <v>4</v>
      </c>
      <c r="E5" s="2">
        <f>C5-$C$10</f>
        <v>1</v>
      </c>
      <c r="F5" s="2">
        <f>D5-$D$10</f>
        <v>-3</v>
      </c>
      <c r="G5" s="2">
        <f t="shared" si="0"/>
        <v>1</v>
      </c>
      <c r="H5" s="2">
        <f t="shared" si="0"/>
        <v>9</v>
      </c>
      <c r="I5" s="2">
        <f>E5*F5</f>
        <v>-3</v>
      </c>
    </row>
    <row r="6" spans="2:10">
      <c r="B6" s="2" t="s">
        <v>52</v>
      </c>
      <c r="C6" s="5">
        <v>4</v>
      </c>
      <c r="D6" s="5">
        <v>8</v>
      </c>
      <c r="E6" s="2">
        <f>C6-$C$10</f>
        <v>0</v>
      </c>
      <c r="F6" s="2">
        <f>D6-$D$10</f>
        <v>1</v>
      </c>
      <c r="G6" s="2">
        <f t="shared" si="0"/>
        <v>0</v>
      </c>
      <c r="H6" s="2">
        <f t="shared" si="0"/>
        <v>1</v>
      </c>
      <c r="I6" s="2">
        <f>E6*F6</f>
        <v>0</v>
      </c>
    </row>
    <row r="7" spans="2:10">
      <c r="B7" s="2" t="s">
        <v>51</v>
      </c>
      <c r="C7" s="5">
        <v>3</v>
      </c>
      <c r="D7" s="5">
        <v>12</v>
      </c>
      <c r="E7" s="2">
        <f>C7-$C$10</f>
        <v>-1</v>
      </c>
      <c r="F7" s="2">
        <f>D7-$D$10</f>
        <v>5</v>
      </c>
      <c r="G7" s="2">
        <f t="shared" si="0"/>
        <v>1</v>
      </c>
      <c r="H7" s="2">
        <f t="shared" si="0"/>
        <v>25</v>
      </c>
      <c r="I7" s="2">
        <f>E7*F7</f>
        <v>-5</v>
      </c>
    </row>
    <row r="8" spans="2:10">
      <c r="B8" s="2" t="s">
        <v>50</v>
      </c>
      <c r="C8" s="5">
        <v>1</v>
      </c>
      <c r="D8" s="5">
        <v>10</v>
      </c>
      <c r="E8" s="2">
        <f>C8-$C$10</f>
        <v>-3</v>
      </c>
      <c r="F8" s="2">
        <f>D8-$D$10</f>
        <v>3</v>
      </c>
      <c r="G8" s="2">
        <f t="shared" si="0"/>
        <v>9</v>
      </c>
      <c r="H8" s="2">
        <f t="shared" si="0"/>
        <v>9</v>
      </c>
      <c r="I8" s="2">
        <f>E8*F8</f>
        <v>-9</v>
      </c>
    </row>
    <row r="9" spans="2:10">
      <c r="B9" s="2" t="s">
        <v>47</v>
      </c>
      <c r="C9" s="2">
        <f t="shared" ref="C9:I9" si="1">SUM(C4:C8)</f>
        <v>20</v>
      </c>
      <c r="D9" s="2">
        <f t="shared" si="1"/>
        <v>35</v>
      </c>
      <c r="E9" s="2">
        <f t="shared" si="1"/>
        <v>0</v>
      </c>
      <c r="F9" s="2">
        <f t="shared" si="1"/>
        <v>0</v>
      </c>
      <c r="G9" s="2">
        <f t="shared" si="1"/>
        <v>20</v>
      </c>
      <c r="H9" s="2">
        <f t="shared" si="1"/>
        <v>80</v>
      </c>
      <c r="I9" s="2">
        <f t="shared" si="1"/>
        <v>-35</v>
      </c>
    </row>
    <row r="10" spans="2:10">
      <c r="B10" s="2" t="s">
        <v>16</v>
      </c>
      <c r="C10" s="2">
        <f t="shared" ref="C10:I10" si="2">AVERAGE(C4:C8)</f>
        <v>4</v>
      </c>
      <c r="D10" s="2">
        <f t="shared" si="2"/>
        <v>7</v>
      </c>
      <c r="E10" s="2">
        <f t="shared" si="2"/>
        <v>0</v>
      </c>
      <c r="F10" s="2">
        <f t="shared" si="2"/>
        <v>0</v>
      </c>
      <c r="G10" s="2">
        <f t="shared" si="2"/>
        <v>4</v>
      </c>
      <c r="H10" s="2">
        <f t="shared" si="2"/>
        <v>16</v>
      </c>
      <c r="I10" s="24">
        <f t="shared" si="2"/>
        <v>-7</v>
      </c>
      <c r="J10" s="53" t="s">
        <v>92</v>
      </c>
    </row>
    <row r="11" spans="2:10">
      <c r="B11" s="2" t="s">
        <v>91</v>
      </c>
      <c r="C11" s="22"/>
      <c r="D11" s="22"/>
      <c r="E11" s="22"/>
      <c r="F11" s="23"/>
      <c r="G11" s="2">
        <f>SQRT(G10)</f>
        <v>2</v>
      </c>
      <c r="H11" s="2">
        <f>SQRT(H10)</f>
        <v>4</v>
      </c>
      <c r="J11" s="54" t="s">
        <v>62</v>
      </c>
    </row>
    <row r="12" spans="2:10">
      <c r="G12" s="7" t="s">
        <v>5</v>
      </c>
      <c r="H12" s="7" t="s">
        <v>5</v>
      </c>
    </row>
    <row r="13" spans="2:10">
      <c r="G13" s="51" t="s">
        <v>90</v>
      </c>
      <c r="H13" s="51" t="s">
        <v>89</v>
      </c>
    </row>
    <row r="14" spans="2:10">
      <c r="G14" s="52" t="s">
        <v>60</v>
      </c>
      <c r="H14" s="52" t="s">
        <v>60</v>
      </c>
    </row>
    <row r="15" spans="2:10">
      <c r="G15" s="50" t="s">
        <v>64</v>
      </c>
      <c r="H15" s="50" t="s">
        <v>63</v>
      </c>
    </row>
    <row r="17" spans="2:10">
      <c r="D17" s="1" t="s">
        <v>88</v>
      </c>
      <c r="G17" s="1">
        <f>I10/(G11*H11)</f>
        <v>-0.875</v>
      </c>
    </row>
    <row r="22" spans="2:10" ht="19.8">
      <c r="B22" s="2"/>
      <c r="C22" s="3" t="s">
        <v>55</v>
      </c>
      <c r="D22" s="3" t="s">
        <v>93</v>
      </c>
      <c r="E22" s="3" t="s">
        <v>58</v>
      </c>
      <c r="F22" s="3" t="s">
        <v>68</v>
      </c>
      <c r="G22" s="3" t="s">
        <v>98</v>
      </c>
      <c r="H22" s="3" t="s">
        <v>99</v>
      </c>
      <c r="I22" s="3" t="s">
        <v>65</v>
      </c>
    </row>
    <row r="23" spans="2:10">
      <c r="B23" s="2" t="s">
        <v>54</v>
      </c>
      <c r="C23" s="5">
        <v>1</v>
      </c>
      <c r="D23" s="5">
        <v>1</v>
      </c>
      <c r="E23" s="2">
        <f>C23-$C$10</f>
        <v>-3</v>
      </c>
      <c r="F23" s="2">
        <f>D23-$D$10</f>
        <v>-6</v>
      </c>
      <c r="G23" s="2">
        <f t="shared" ref="G23:H27" si="3">E23^2</f>
        <v>9</v>
      </c>
      <c r="H23" s="2">
        <f t="shared" si="3"/>
        <v>36</v>
      </c>
      <c r="I23" s="2">
        <f>E23*F23</f>
        <v>18</v>
      </c>
    </row>
    <row r="24" spans="2:10">
      <c r="B24" s="2" t="s">
        <v>53</v>
      </c>
      <c r="C24" s="5">
        <v>3</v>
      </c>
      <c r="D24" s="5">
        <v>4</v>
      </c>
      <c r="E24" s="2">
        <f>C24-$C$10</f>
        <v>-1</v>
      </c>
      <c r="F24" s="2">
        <f>D24-$D$10</f>
        <v>-3</v>
      </c>
      <c r="G24" s="2">
        <f t="shared" si="3"/>
        <v>1</v>
      </c>
      <c r="H24" s="2">
        <f t="shared" si="3"/>
        <v>9</v>
      </c>
      <c r="I24" s="2">
        <f>E24*F24</f>
        <v>3</v>
      </c>
    </row>
    <row r="25" spans="2:10">
      <c r="B25" s="2" t="s">
        <v>52</v>
      </c>
      <c r="C25" s="5">
        <v>4</v>
      </c>
      <c r="D25" s="5">
        <v>8</v>
      </c>
      <c r="E25" s="2">
        <f>C25-$C$10</f>
        <v>0</v>
      </c>
      <c r="F25" s="2">
        <f>D25-$D$10</f>
        <v>1</v>
      </c>
      <c r="G25" s="2">
        <f t="shared" si="3"/>
        <v>0</v>
      </c>
      <c r="H25" s="2">
        <f t="shared" si="3"/>
        <v>1</v>
      </c>
      <c r="I25" s="2">
        <f>E25*F25</f>
        <v>0</v>
      </c>
    </row>
    <row r="26" spans="2:10">
      <c r="B26" s="2" t="s">
        <v>51</v>
      </c>
      <c r="C26" s="5">
        <v>5</v>
      </c>
      <c r="D26" s="5">
        <v>10</v>
      </c>
      <c r="E26" s="2">
        <f>C26-$C$10</f>
        <v>1</v>
      </c>
      <c r="F26" s="2">
        <f>D26-$D$10</f>
        <v>3</v>
      </c>
      <c r="G26" s="2">
        <f t="shared" si="3"/>
        <v>1</v>
      </c>
      <c r="H26" s="2">
        <f t="shared" si="3"/>
        <v>9</v>
      </c>
      <c r="I26" s="2">
        <f>E26*F26</f>
        <v>3</v>
      </c>
    </row>
    <row r="27" spans="2:10">
      <c r="B27" s="2" t="s">
        <v>50</v>
      </c>
      <c r="C27" s="5">
        <v>7</v>
      </c>
      <c r="D27" s="5">
        <v>12</v>
      </c>
      <c r="E27" s="2">
        <f>C27-$C$10</f>
        <v>3</v>
      </c>
      <c r="F27" s="2">
        <f>D27-$D$10</f>
        <v>5</v>
      </c>
      <c r="G27" s="2">
        <f t="shared" si="3"/>
        <v>9</v>
      </c>
      <c r="H27" s="2">
        <f t="shared" si="3"/>
        <v>25</v>
      </c>
      <c r="I27" s="2">
        <f>E27*F27</f>
        <v>15</v>
      </c>
    </row>
    <row r="28" spans="2:10">
      <c r="B28" s="2" t="s">
        <v>47</v>
      </c>
      <c r="C28" s="2">
        <f t="shared" ref="C28:I28" si="4">SUM(C23:C27)</f>
        <v>20</v>
      </c>
      <c r="D28" s="2">
        <f t="shared" si="4"/>
        <v>35</v>
      </c>
      <c r="E28" s="2">
        <f t="shared" si="4"/>
        <v>0</v>
      </c>
      <c r="F28" s="2">
        <f t="shared" si="4"/>
        <v>0</v>
      </c>
      <c r="G28" s="2">
        <f t="shared" si="4"/>
        <v>20</v>
      </c>
      <c r="H28" s="2">
        <f t="shared" si="4"/>
        <v>80</v>
      </c>
      <c r="I28" s="2">
        <f t="shared" si="4"/>
        <v>39</v>
      </c>
    </row>
    <row r="29" spans="2:10">
      <c r="B29" s="2" t="s">
        <v>16</v>
      </c>
      <c r="C29" s="2">
        <f t="shared" ref="C29:I29" si="5">AVERAGE(C23:C27)</f>
        <v>4</v>
      </c>
      <c r="D29" s="2">
        <f t="shared" si="5"/>
        <v>7</v>
      </c>
      <c r="E29" s="2">
        <f t="shared" si="5"/>
        <v>0</v>
      </c>
      <c r="F29" s="2">
        <f t="shared" si="5"/>
        <v>0</v>
      </c>
      <c r="G29" s="2">
        <f t="shared" si="5"/>
        <v>4</v>
      </c>
      <c r="H29" s="2">
        <f t="shared" si="5"/>
        <v>16</v>
      </c>
      <c r="I29" s="24">
        <f t="shared" si="5"/>
        <v>7.8</v>
      </c>
      <c r="J29" s="53" t="s">
        <v>92</v>
      </c>
    </row>
    <row r="30" spans="2:10">
      <c r="B30" s="2" t="s">
        <v>91</v>
      </c>
      <c r="C30" s="22"/>
      <c r="D30" s="22"/>
      <c r="E30" s="22"/>
      <c r="F30" s="23"/>
      <c r="G30" s="2">
        <f>SQRT(G29)</f>
        <v>2</v>
      </c>
      <c r="H30" s="2">
        <f>SQRT(H29)</f>
        <v>4</v>
      </c>
      <c r="J30" s="54" t="s">
        <v>62</v>
      </c>
    </row>
    <row r="31" spans="2:10">
      <c r="G31" s="7" t="s">
        <v>5</v>
      </c>
      <c r="H31" s="7" t="s">
        <v>5</v>
      </c>
    </row>
    <row r="32" spans="2:10">
      <c r="G32" s="55" t="s">
        <v>90</v>
      </c>
      <c r="H32" s="55" t="s">
        <v>89</v>
      </c>
    </row>
    <row r="33" spans="2:10">
      <c r="G33" s="56" t="s">
        <v>60</v>
      </c>
      <c r="H33" s="56" t="s">
        <v>60</v>
      </c>
    </row>
    <row r="34" spans="2:10">
      <c r="G34" s="57" t="s">
        <v>64</v>
      </c>
      <c r="H34" s="57" t="s">
        <v>63</v>
      </c>
    </row>
    <row r="36" spans="2:10">
      <c r="D36" s="1" t="s">
        <v>88</v>
      </c>
      <c r="G36" s="1">
        <f>I29/(G30*H30)</f>
        <v>0.97499999999999998</v>
      </c>
    </row>
    <row r="40" spans="2:10" ht="19.8">
      <c r="B40" s="2"/>
      <c r="C40" s="3" t="s">
        <v>55</v>
      </c>
      <c r="D40" s="3" t="s">
        <v>93</v>
      </c>
      <c r="E40" s="3" t="s">
        <v>58</v>
      </c>
      <c r="F40" s="3" t="s">
        <v>68</v>
      </c>
      <c r="G40" s="3" t="s">
        <v>98</v>
      </c>
      <c r="H40" s="3" t="s">
        <v>99</v>
      </c>
      <c r="I40" s="3" t="s">
        <v>65</v>
      </c>
    </row>
    <row r="41" spans="2:10">
      <c r="B41" s="2" t="s">
        <v>54</v>
      </c>
      <c r="C41" s="5">
        <v>1</v>
      </c>
      <c r="D41" s="5">
        <v>4</v>
      </c>
      <c r="E41" s="2">
        <f>C41-$C$10</f>
        <v>-3</v>
      </c>
      <c r="F41" s="2">
        <f>D41-$D$10</f>
        <v>-3</v>
      </c>
      <c r="G41" s="2">
        <f t="shared" ref="G41:H45" si="6">E41^2</f>
        <v>9</v>
      </c>
      <c r="H41" s="2">
        <f t="shared" si="6"/>
        <v>9</v>
      </c>
      <c r="I41" s="2">
        <f>E41*F41</f>
        <v>9</v>
      </c>
    </row>
    <row r="42" spans="2:10">
      <c r="B42" s="2" t="s">
        <v>53</v>
      </c>
      <c r="C42" s="5">
        <v>3</v>
      </c>
      <c r="D42" s="5">
        <v>10</v>
      </c>
      <c r="E42" s="2">
        <f>C42-$C$10</f>
        <v>-1</v>
      </c>
      <c r="F42" s="2">
        <f>D42-$D$10</f>
        <v>3</v>
      </c>
      <c r="G42" s="2">
        <f t="shared" si="6"/>
        <v>1</v>
      </c>
      <c r="H42" s="2">
        <f t="shared" si="6"/>
        <v>9</v>
      </c>
      <c r="I42" s="2">
        <f>E42*F42</f>
        <v>-3</v>
      </c>
    </row>
    <row r="43" spans="2:10">
      <c r="B43" s="2" t="s">
        <v>52</v>
      </c>
      <c r="C43" s="5">
        <v>4</v>
      </c>
      <c r="D43" s="5">
        <v>12</v>
      </c>
      <c r="E43" s="2">
        <f>C43-$C$10</f>
        <v>0</v>
      </c>
      <c r="F43" s="2">
        <f>D43-$D$10</f>
        <v>5</v>
      </c>
      <c r="G43" s="2">
        <f t="shared" si="6"/>
        <v>0</v>
      </c>
      <c r="H43" s="2">
        <f t="shared" si="6"/>
        <v>25</v>
      </c>
      <c r="I43" s="2">
        <f>E43*F43</f>
        <v>0</v>
      </c>
    </row>
    <row r="44" spans="2:10">
      <c r="B44" s="2" t="s">
        <v>51</v>
      </c>
      <c r="C44" s="5">
        <v>5</v>
      </c>
      <c r="D44" s="5">
        <v>1</v>
      </c>
      <c r="E44" s="2">
        <f>C44-$C$10</f>
        <v>1</v>
      </c>
      <c r="F44" s="2">
        <f>D44-$D$10</f>
        <v>-6</v>
      </c>
      <c r="G44" s="2">
        <f t="shared" si="6"/>
        <v>1</v>
      </c>
      <c r="H44" s="2">
        <f t="shared" si="6"/>
        <v>36</v>
      </c>
      <c r="I44" s="2">
        <f>E44*F44</f>
        <v>-6</v>
      </c>
    </row>
    <row r="45" spans="2:10">
      <c r="B45" s="2" t="s">
        <v>50</v>
      </c>
      <c r="C45" s="5">
        <v>7</v>
      </c>
      <c r="D45" s="5">
        <v>8</v>
      </c>
      <c r="E45" s="2">
        <f>C45-$C$10</f>
        <v>3</v>
      </c>
      <c r="F45" s="2">
        <f>D45-$D$10</f>
        <v>1</v>
      </c>
      <c r="G45" s="2">
        <f t="shared" si="6"/>
        <v>9</v>
      </c>
      <c r="H45" s="2">
        <f t="shared" si="6"/>
        <v>1</v>
      </c>
      <c r="I45" s="2">
        <f>E45*F45</f>
        <v>3</v>
      </c>
    </row>
    <row r="46" spans="2:10">
      <c r="B46" s="2" t="s">
        <v>47</v>
      </c>
      <c r="C46" s="2">
        <f t="shared" ref="C46:I46" si="7">SUM(C41:C45)</f>
        <v>20</v>
      </c>
      <c r="D46" s="2">
        <f t="shared" si="7"/>
        <v>35</v>
      </c>
      <c r="E46" s="2">
        <f t="shared" si="7"/>
        <v>0</v>
      </c>
      <c r="F46" s="2">
        <f t="shared" si="7"/>
        <v>0</v>
      </c>
      <c r="G46" s="2">
        <f t="shared" si="7"/>
        <v>20</v>
      </c>
      <c r="H46" s="2">
        <f t="shared" si="7"/>
        <v>80</v>
      </c>
      <c r="I46" s="2">
        <f t="shared" si="7"/>
        <v>3</v>
      </c>
    </row>
    <row r="47" spans="2:10">
      <c r="B47" s="2" t="s">
        <v>16</v>
      </c>
      <c r="C47" s="2">
        <f t="shared" ref="C47:I47" si="8">AVERAGE(C41:C45)</f>
        <v>4</v>
      </c>
      <c r="D47" s="2">
        <f t="shared" si="8"/>
        <v>7</v>
      </c>
      <c r="E47" s="2">
        <f t="shared" si="8"/>
        <v>0</v>
      </c>
      <c r="F47" s="2">
        <f t="shared" si="8"/>
        <v>0</v>
      </c>
      <c r="G47" s="2">
        <f t="shared" si="8"/>
        <v>4</v>
      </c>
      <c r="H47" s="2">
        <f t="shared" si="8"/>
        <v>16</v>
      </c>
      <c r="I47" s="24">
        <f t="shared" si="8"/>
        <v>0.6</v>
      </c>
      <c r="J47" s="53" t="s">
        <v>92</v>
      </c>
    </row>
    <row r="48" spans="2:10">
      <c r="B48" s="2" t="s">
        <v>91</v>
      </c>
      <c r="C48" s="22"/>
      <c r="D48" s="22"/>
      <c r="E48" s="22"/>
      <c r="F48" s="23"/>
      <c r="G48" s="2">
        <f>SQRT(G47)</f>
        <v>2</v>
      </c>
      <c r="H48" s="2">
        <f>SQRT(H47)</f>
        <v>4</v>
      </c>
      <c r="J48" s="54" t="s">
        <v>62</v>
      </c>
    </row>
    <row r="49" spans="2:9">
      <c r="G49" s="7" t="s">
        <v>5</v>
      </c>
      <c r="H49" s="7" t="s">
        <v>5</v>
      </c>
    </row>
    <row r="50" spans="2:9">
      <c r="G50" s="51" t="s">
        <v>90</v>
      </c>
      <c r="H50" s="51" t="s">
        <v>89</v>
      </c>
    </row>
    <row r="51" spans="2:9">
      <c r="G51" s="52" t="s">
        <v>60</v>
      </c>
      <c r="H51" s="52" t="s">
        <v>60</v>
      </c>
    </row>
    <row r="52" spans="2:9">
      <c r="G52" s="50" t="s">
        <v>64</v>
      </c>
      <c r="H52" s="50" t="s">
        <v>63</v>
      </c>
    </row>
    <row r="54" spans="2:9">
      <c r="D54" s="1" t="s">
        <v>88</v>
      </c>
      <c r="G54" s="1">
        <f>I47/(G48*H48)</f>
        <v>7.4999999999999997E-2</v>
      </c>
    </row>
    <row r="59" spans="2:9" ht="19.8">
      <c r="B59" s="2"/>
      <c r="C59" s="3" t="s">
        <v>55</v>
      </c>
      <c r="D59" s="3" t="s">
        <v>93</v>
      </c>
      <c r="E59" s="3" t="s">
        <v>58</v>
      </c>
      <c r="F59" s="3" t="s">
        <v>68</v>
      </c>
      <c r="G59" s="3" t="s">
        <v>98</v>
      </c>
      <c r="H59" s="3" t="s">
        <v>99</v>
      </c>
      <c r="I59" s="3" t="s">
        <v>65</v>
      </c>
    </row>
    <row r="60" spans="2:9">
      <c r="B60" s="2" t="s">
        <v>54</v>
      </c>
      <c r="C60" s="5">
        <v>6</v>
      </c>
      <c r="D60" s="5">
        <v>1</v>
      </c>
      <c r="E60" s="2">
        <f>C60-$C$66</f>
        <v>1</v>
      </c>
      <c r="F60" s="2">
        <f>D60-$D$66</f>
        <v>-6</v>
      </c>
      <c r="G60" s="2">
        <f t="shared" ref="G60:H64" si="9">E60^2</f>
        <v>1</v>
      </c>
      <c r="H60" s="2">
        <f t="shared" si="9"/>
        <v>36</v>
      </c>
      <c r="I60" s="2">
        <f>E60*F60</f>
        <v>-6</v>
      </c>
    </row>
    <row r="61" spans="2:9">
      <c r="B61" s="2" t="s">
        <v>53</v>
      </c>
      <c r="C61" s="5">
        <v>4</v>
      </c>
      <c r="D61" s="5">
        <v>12</v>
      </c>
      <c r="E61" s="2">
        <f>C61-$C$66</f>
        <v>-1</v>
      </c>
      <c r="F61" s="2">
        <f>D61-$D$66</f>
        <v>5</v>
      </c>
      <c r="G61" s="2">
        <f t="shared" si="9"/>
        <v>1</v>
      </c>
      <c r="H61" s="2">
        <f t="shared" si="9"/>
        <v>25</v>
      </c>
      <c r="I61" s="2">
        <f>E61*F61</f>
        <v>-5</v>
      </c>
    </row>
    <row r="62" spans="2:9">
      <c r="B62" s="2" t="s">
        <v>52</v>
      </c>
      <c r="C62" s="5">
        <v>8</v>
      </c>
      <c r="D62" s="5">
        <v>10</v>
      </c>
      <c r="E62" s="2">
        <f>C62-$C$66</f>
        <v>3</v>
      </c>
      <c r="F62" s="2">
        <f>D62-$D$66</f>
        <v>3</v>
      </c>
      <c r="G62" s="2">
        <f t="shared" si="9"/>
        <v>9</v>
      </c>
      <c r="H62" s="2">
        <f t="shared" si="9"/>
        <v>9</v>
      </c>
      <c r="I62" s="2">
        <f>E62*F62</f>
        <v>9</v>
      </c>
    </row>
    <row r="63" spans="2:9">
      <c r="B63" s="2" t="s">
        <v>51</v>
      </c>
      <c r="C63" s="5">
        <v>2</v>
      </c>
      <c r="D63" s="5">
        <v>4</v>
      </c>
      <c r="E63" s="2">
        <f>C63-$C$66</f>
        <v>-3</v>
      </c>
      <c r="F63" s="2">
        <f>D63-$D$66</f>
        <v>-3</v>
      </c>
      <c r="G63" s="2">
        <f t="shared" si="9"/>
        <v>9</v>
      </c>
      <c r="H63" s="2">
        <f t="shared" si="9"/>
        <v>9</v>
      </c>
      <c r="I63" s="2">
        <f>E63*F63</f>
        <v>9</v>
      </c>
    </row>
    <row r="64" spans="2:9">
      <c r="B64" s="2" t="s">
        <v>50</v>
      </c>
      <c r="C64" s="5">
        <v>5</v>
      </c>
      <c r="D64" s="5">
        <v>8</v>
      </c>
      <c r="E64" s="2">
        <f>C64-$C$66</f>
        <v>0</v>
      </c>
      <c r="F64" s="2">
        <f>D64-$D$66</f>
        <v>1</v>
      </c>
      <c r="G64" s="2">
        <f t="shared" si="9"/>
        <v>0</v>
      </c>
      <c r="H64" s="2">
        <f t="shared" si="9"/>
        <v>1</v>
      </c>
      <c r="I64" s="2">
        <f>E64*F64</f>
        <v>0</v>
      </c>
    </row>
    <row r="65" spans="2:10">
      <c r="B65" s="2" t="s">
        <v>47</v>
      </c>
      <c r="C65" s="2">
        <f t="shared" ref="C65:I65" si="10">SUM(C60:C64)</f>
        <v>25</v>
      </c>
      <c r="D65" s="2">
        <f t="shared" si="10"/>
        <v>35</v>
      </c>
      <c r="E65" s="2">
        <f t="shared" si="10"/>
        <v>0</v>
      </c>
      <c r="F65" s="2">
        <f t="shared" si="10"/>
        <v>0</v>
      </c>
      <c r="G65" s="2">
        <f t="shared" si="10"/>
        <v>20</v>
      </c>
      <c r="H65" s="2">
        <f t="shared" si="10"/>
        <v>80</v>
      </c>
      <c r="I65" s="2">
        <f t="shared" si="10"/>
        <v>7</v>
      </c>
    </row>
    <row r="66" spans="2:10">
      <c r="B66" s="2" t="s">
        <v>16</v>
      </c>
      <c r="C66" s="2">
        <f t="shared" ref="C66:I66" si="11">AVERAGE(C60:C64)</f>
        <v>5</v>
      </c>
      <c r="D66" s="2">
        <f t="shared" si="11"/>
        <v>7</v>
      </c>
      <c r="E66" s="2">
        <f t="shared" si="11"/>
        <v>0</v>
      </c>
      <c r="F66" s="2">
        <f t="shared" si="11"/>
        <v>0</v>
      </c>
      <c r="G66" s="2">
        <f t="shared" si="11"/>
        <v>4</v>
      </c>
      <c r="H66" s="2">
        <f t="shared" si="11"/>
        <v>16</v>
      </c>
      <c r="I66" s="24">
        <f t="shared" si="11"/>
        <v>1.4</v>
      </c>
      <c r="J66" s="53" t="s">
        <v>92</v>
      </c>
    </row>
    <row r="67" spans="2:10">
      <c r="B67" s="2" t="s">
        <v>91</v>
      </c>
      <c r="C67" s="22"/>
      <c r="D67" s="22"/>
      <c r="E67" s="22"/>
      <c r="F67" s="23"/>
      <c r="G67" s="2">
        <f>SQRT(G66)</f>
        <v>2</v>
      </c>
      <c r="H67" s="2">
        <f>SQRT(H66)</f>
        <v>4</v>
      </c>
      <c r="J67" s="54" t="s">
        <v>62</v>
      </c>
    </row>
    <row r="68" spans="2:10">
      <c r="G68" s="7" t="s">
        <v>5</v>
      </c>
      <c r="H68" s="7" t="s">
        <v>5</v>
      </c>
    </row>
    <row r="69" spans="2:10">
      <c r="G69" s="51" t="s">
        <v>90</v>
      </c>
      <c r="H69" s="51" t="s">
        <v>89</v>
      </c>
    </row>
    <row r="70" spans="2:10">
      <c r="G70" s="52" t="s">
        <v>60</v>
      </c>
      <c r="H70" s="52" t="s">
        <v>60</v>
      </c>
    </row>
    <row r="71" spans="2:10">
      <c r="G71" s="50" t="s">
        <v>64</v>
      </c>
      <c r="H71" s="50" t="s">
        <v>63</v>
      </c>
    </row>
    <row r="73" spans="2:10">
      <c r="D73" s="1" t="s">
        <v>88</v>
      </c>
      <c r="G73" s="1">
        <f>I66/(G67*H67)</f>
        <v>0.17499999999999999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085A-5CA6-4383-AD9B-376CC4FDC0EF}">
  <dimension ref="B1:J90"/>
  <sheetViews>
    <sheetView showGridLines="0" workbookViewId="0">
      <selection activeCell="B1" sqref="B1"/>
    </sheetView>
  </sheetViews>
  <sheetFormatPr defaultRowHeight="18"/>
  <cols>
    <col min="1" max="1" width="5.6640625" style="1" customWidth="1"/>
    <col min="2" max="2" width="7.77734375" style="1" customWidth="1"/>
    <col min="3" max="4" width="5.21875" style="1" customWidth="1"/>
    <col min="5" max="6" width="7.77734375" style="1" customWidth="1"/>
    <col min="7" max="7" width="8.77734375" style="1" customWidth="1"/>
    <col min="8" max="8" width="9" style="1" customWidth="1"/>
    <col min="9" max="9" width="15.109375" style="1" bestFit="1" customWidth="1"/>
    <col min="10" max="16384" width="8.88671875" style="1"/>
  </cols>
  <sheetData>
    <row r="1" spans="2:10">
      <c r="B1" s="6" t="s">
        <v>106</v>
      </c>
      <c r="G1" s="1" t="s">
        <v>94</v>
      </c>
    </row>
    <row r="3" spans="2:10" ht="19.8">
      <c r="B3" s="2"/>
      <c r="C3" s="3" t="s">
        <v>55</v>
      </c>
      <c r="D3" s="3" t="s">
        <v>93</v>
      </c>
      <c r="E3" s="3" t="s">
        <v>58</v>
      </c>
      <c r="F3" s="3" t="s">
        <v>68</v>
      </c>
      <c r="G3" s="3" t="s">
        <v>98</v>
      </c>
      <c r="H3" s="3" t="s">
        <v>99</v>
      </c>
      <c r="I3" s="3" t="s">
        <v>65</v>
      </c>
    </row>
    <row r="4" spans="2:10">
      <c r="B4" s="2" t="s">
        <v>54</v>
      </c>
      <c r="C4" s="5">
        <v>1</v>
      </c>
      <c r="D4" s="5">
        <v>2</v>
      </c>
      <c r="E4" s="2">
        <f t="shared" ref="E4:E9" si="0">C4-$C$11</f>
        <v>-6</v>
      </c>
      <c r="F4" s="2">
        <f t="shared" ref="F4:F9" si="1">D4-$D$11</f>
        <v>-3</v>
      </c>
      <c r="G4" s="2">
        <f t="shared" ref="G4:H9" si="2">E4^2</f>
        <v>36</v>
      </c>
      <c r="H4" s="2">
        <f t="shared" si="2"/>
        <v>9</v>
      </c>
      <c r="I4" s="2">
        <f t="shared" ref="I4:I9" si="3">E4*F4</f>
        <v>18</v>
      </c>
    </row>
    <row r="5" spans="2:10">
      <c r="B5" s="2" t="s">
        <v>53</v>
      </c>
      <c r="C5" s="5">
        <v>4</v>
      </c>
      <c r="D5" s="5">
        <v>4</v>
      </c>
      <c r="E5" s="2">
        <f t="shared" si="0"/>
        <v>-3</v>
      </c>
      <c r="F5" s="2">
        <f t="shared" si="1"/>
        <v>-1</v>
      </c>
      <c r="G5" s="2">
        <f t="shared" si="2"/>
        <v>9</v>
      </c>
      <c r="H5" s="2">
        <f t="shared" si="2"/>
        <v>1</v>
      </c>
      <c r="I5" s="2">
        <f t="shared" si="3"/>
        <v>3</v>
      </c>
    </row>
    <row r="6" spans="2:10">
      <c r="B6" s="2" t="s">
        <v>52</v>
      </c>
      <c r="C6" s="5">
        <v>5</v>
      </c>
      <c r="D6" s="5">
        <v>4</v>
      </c>
      <c r="E6" s="2">
        <f t="shared" si="0"/>
        <v>-2</v>
      </c>
      <c r="F6" s="2">
        <f t="shared" si="1"/>
        <v>-1</v>
      </c>
      <c r="G6" s="2">
        <f t="shared" si="2"/>
        <v>4</v>
      </c>
      <c r="H6" s="2">
        <f t="shared" si="2"/>
        <v>1</v>
      </c>
      <c r="I6" s="2">
        <f t="shared" si="3"/>
        <v>2</v>
      </c>
    </row>
    <row r="7" spans="2:10">
      <c r="B7" s="2" t="s">
        <v>51</v>
      </c>
      <c r="C7" s="5">
        <v>5</v>
      </c>
      <c r="D7" s="5">
        <v>5</v>
      </c>
      <c r="E7" s="2">
        <f t="shared" si="0"/>
        <v>-2</v>
      </c>
      <c r="F7" s="2">
        <f t="shared" si="1"/>
        <v>0</v>
      </c>
      <c r="G7" s="2">
        <f t="shared" si="2"/>
        <v>4</v>
      </c>
      <c r="H7" s="2">
        <f t="shared" si="2"/>
        <v>0</v>
      </c>
      <c r="I7" s="2">
        <f t="shared" si="3"/>
        <v>0</v>
      </c>
    </row>
    <row r="8" spans="2:10">
      <c r="B8" s="2" t="s">
        <v>50</v>
      </c>
      <c r="C8" s="5">
        <v>11</v>
      </c>
      <c r="D8" s="5">
        <v>7</v>
      </c>
      <c r="E8" s="2">
        <f t="shared" si="0"/>
        <v>4</v>
      </c>
      <c r="F8" s="2">
        <f t="shared" si="1"/>
        <v>2</v>
      </c>
      <c r="G8" s="2">
        <f t="shared" si="2"/>
        <v>16</v>
      </c>
      <c r="H8" s="2">
        <f t="shared" si="2"/>
        <v>4</v>
      </c>
      <c r="I8" s="2">
        <f t="shared" si="3"/>
        <v>8</v>
      </c>
    </row>
    <row r="9" spans="2:10">
      <c r="B9" s="2" t="s">
        <v>49</v>
      </c>
      <c r="C9" s="5">
        <v>16</v>
      </c>
      <c r="D9" s="5">
        <v>8</v>
      </c>
      <c r="E9" s="2">
        <f t="shared" si="0"/>
        <v>9</v>
      </c>
      <c r="F9" s="2">
        <f t="shared" si="1"/>
        <v>3</v>
      </c>
      <c r="G9" s="2">
        <f t="shared" si="2"/>
        <v>81</v>
      </c>
      <c r="H9" s="2">
        <f t="shared" si="2"/>
        <v>9</v>
      </c>
      <c r="I9" s="2">
        <f t="shared" si="3"/>
        <v>27</v>
      </c>
    </row>
    <row r="10" spans="2:10">
      <c r="B10" s="2" t="s">
        <v>47</v>
      </c>
      <c r="C10" s="2">
        <f t="shared" ref="C10:I10" si="4">SUM(C4:C9)</f>
        <v>42</v>
      </c>
      <c r="D10" s="2">
        <f t="shared" si="4"/>
        <v>30</v>
      </c>
      <c r="E10" s="2">
        <f t="shared" si="4"/>
        <v>0</v>
      </c>
      <c r="F10" s="2">
        <f t="shared" si="4"/>
        <v>0</v>
      </c>
      <c r="G10" s="2">
        <f t="shared" si="4"/>
        <v>150</v>
      </c>
      <c r="H10" s="2">
        <f t="shared" si="4"/>
        <v>24</v>
      </c>
      <c r="I10" s="2">
        <f t="shared" si="4"/>
        <v>58</v>
      </c>
    </row>
    <row r="11" spans="2:10">
      <c r="B11" s="2" t="s">
        <v>16</v>
      </c>
      <c r="C11" s="2">
        <f t="shared" ref="C11:I11" si="5">AVERAGE(C4:C9)</f>
        <v>7</v>
      </c>
      <c r="D11" s="2">
        <f t="shared" si="5"/>
        <v>5</v>
      </c>
      <c r="E11" s="2">
        <f t="shared" si="5"/>
        <v>0</v>
      </c>
      <c r="F11" s="2">
        <f t="shared" si="5"/>
        <v>0</v>
      </c>
      <c r="G11" s="2">
        <f t="shared" si="5"/>
        <v>25</v>
      </c>
      <c r="H11" s="2">
        <f t="shared" si="5"/>
        <v>4</v>
      </c>
      <c r="I11" s="2">
        <f t="shared" si="5"/>
        <v>9.6666666666666661</v>
      </c>
      <c r="J11" s="53" t="s">
        <v>92</v>
      </c>
    </row>
    <row r="12" spans="2:10">
      <c r="B12" s="2" t="s">
        <v>91</v>
      </c>
      <c r="C12" s="22"/>
      <c r="D12" s="22"/>
      <c r="E12" s="22"/>
      <c r="F12" s="23"/>
      <c r="G12" s="2">
        <f>SQRT(G11)</f>
        <v>5</v>
      </c>
      <c r="H12" s="2">
        <f>SQRT(H11)</f>
        <v>2</v>
      </c>
      <c r="J12" s="54" t="s">
        <v>62</v>
      </c>
    </row>
    <row r="13" spans="2:10">
      <c r="G13" s="7" t="s">
        <v>5</v>
      </c>
      <c r="H13" s="7" t="s">
        <v>5</v>
      </c>
    </row>
    <row r="14" spans="2:10">
      <c r="G14" s="51" t="s">
        <v>90</v>
      </c>
      <c r="H14" s="51" t="s">
        <v>89</v>
      </c>
    </row>
    <row r="15" spans="2:10">
      <c r="G15" s="52" t="s">
        <v>60</v>
      </c>
      <c r="H15" s="52" t="s">
        <v>60</v>
      </c>
    </row>
    <row r="16" spans="2:10">
      <c r="G16" s="50" t="s">
        <v>64</v>
      </c>
      <c r="H16" s="50" t="s">
        <v>63</v>
      </c>
    </row>
    <row r="18" spans="2:10">
      <c r="D18" s="1" t="s">
        <v>88</v>
      </c>
      <c r="G18" s="1">
        <f>I11/(G12*H12)</f>
        <v>0.96666666666666656</v>
      </c>
    </row>
    <row r="21" spans="2:10" ht="19.8">
      <c r="B21" s="2"/>
      <c r="C21" s="3" t="s">
        <v>55</v>
      </c>
      <c r="D21" s="3" t="s">
        <v>93</v>
      </c>
      <c r="E21" s="3" t="s">
        <v>58</v>
      </c>
      <c r="F21" s="3" t="s">
        <v>68</v>
      </c>
      <c r="G21" s="3" t="s">
        <v>98</v>
      </c>
      <c r="H21" s="3" t="s">
        <v>99</v>
      </c>
      <c r="I21" s="3" t="s">
        <v>65</v>
      </c>
    </row>
    <row r="22" spans="2:10">
      <c r="B22" s="2" t="s">
        <v>54</v>
      </c>
      <c r="C22" s="5">
        <v>1</v>
      </c>
      <c r="D22" s="5">
        <v>8</v>
      </c>
      <c r="E22" s="2">
        <f t="shared" ref="E22:E27" si="6">C22-$C$11</f>
        <v>-6</v>
      </c>
      <c r="F22" s="2">
        <f t="shared" ref="F22:F27" si="7">D22-$D$11</f>
        <v>3</v>
      </c>
      <c r="G22" s="2">
        <f t="shared" ref="G22:H27" si="8">E22^2</f>
        <v>36</v>
      </c>
      <c r="H22" s="2">
        <f t="shared" si="8"/>
        <v>9</v>
      </c>
      <c r="I22" s="2">
        <f t="shared" ref="I22:I27" si="9">E22*F22</f>
        <v>-18</v>
      </c>
    </row>
    <row r="23" spans="2:10">
      <c r="B23" s="2" t="s">
        <v>53</v>
      </c>
      <c r="C23" s="5">
        <v>4</v>
      </c>
      <c r="D23" s="5">
        <v>7</v>
      </c>
      <c r="E23" s="2">
        <f t="shared" si="6"/>
        <v>-3</v>
      </c>
      <c r="F23" s="2">
        <f t="shared" si="7"/>
        <v>2</v>
      </c>
      <c r="G23" s="2">
        <f t="shared" si="8"/>
        <v>9</v>
      </c>
      <c r="H23" s="2">
        <f t="shared" si="8"/>
        <v>4</v>
      </c>
      <c r="I23" s="2">
        <f t="shared" si="9"/>
        <v>-6</v>
      </c>
    </row>
    <row r="24" spans="2:10">
      <c r="B24" s="2" t="s">
        <v>52</v>
      </c>
      <c r="C24" s="5">
        <v>5</v>
      </c>
      <c r="D24" s="5">
        <v>5</v>
      </c>
      <c r="E24" s="2">
        <f t="shared" si="6"/>
        <v>-2</v>
      </c>
      <c r="F24" s="2">
        <f t="shared" si="7"/>
        <v>0</v>
      </c>
      <c r="G24" s="2">
        <f t="shared" si="8"/>
        <v>4</v>
      </c>
      <c r="H24" s="2">
        <f t="shared" si="8"/>
        <v>0</v>
      </c>
      <c r="I24" s="2">
        <f t="shared" si="9"/>
        <v>0</v>
      </c>
    </row>
    <row r="25" spans="2:10">
      <c r="B25" s="2" t="s">
        <v>51</v>
      </c>
      <c r="C25" s="5">
        <v>5</v>
      </c>
      <c r="D25" s="5">
        <v>4</v>
      </c>
      <c r="E25" s="2">
        <f t="shared" si="6"/>
        <v>-2</v>
      </c>
      <c r="F25" s="2">
        <f t="shared" si="7"/>
        <v>-1</v>
      </c>
      <c r="G25" s="2">
        <f t="shared" si="8"/>
        <v>4</v>
      </c>
      <c r="H25" s="2">
        <f t="shared" si="8"/>
        <v>1</v>
      </c>
      <c r="I25" s="2">
        <f t="shared" si="9"/>
        <v>2</v>
      </c>
    </row>
    <row r="26" spans="2:10">
      <c r="B26" s="2" t="s">
        <v>50</v>
      </c>
      <c r="C26" s="5">
        <v>11</v>
      </c>
      <c r="D26" s="5">
        <v>4</v>
      </c>
      <c r="E26" s="2">
        <f t="shared" si="6"/>
        <v>4</v>
      </c>
      <c r="F26" s="2">
        <f t="shared" si="7"/>
        <v>-1</v>
      </c>
      <c r="G26" s="2">
        <f t="shared" si="8"/>
        <v>16</v>
      </c>
      <c r="H26" s="2">
        <f t="shared" si="8"/>
        <v>1</v>
      </c>
      <c r="I26" s="2">
        <f t="shared" si="9"/>
        <v>-4</v>
      </c>
    </row>
    <row r="27" spans="2:10">
      <c r="B27" s="2" t="s">
        <v>49</v>
      </c>
      <c r="C27" s="5">
        <v>16</v>
      </c>
      <c r="D27" s="5">
        <v>2</v>
      </c>
      <c r="E27" s="2">
        <f t="shared" si="6"/>
        <v>9</v>
      </c>
      <c r="F27" s="2">
        <f t="shared" si="7"/>
        <v>-3</v>
      </c>
      <c r="G27" s="2">
        <f t="shared" si="8"/>
        <v>81</v>
      </c>
      <c r="H27" s="2">
        <f t="shared" si="8"/>
        <v>9</v>
      </c>
      <c r="I27" s="2">
        <f t="shared" si="9"/>
        <v>-27</v>
      </c>
    </row>
    <row r="28" spans="2:10">
      <c r="B28" s="2" t="s">
        <v>47</v>
      </c>
      <c r="C28" s="2">
        <f t="shared" ref="C28:I28" si="10">SUM(C22:C27)</f>
        <v>42</v>
      </c>
      <c r="D28" s="2">
        <f t="shared" si="10"/>
        <v>30</v>
      </c>
      <c r="E28" s="2">
        <f t="shared" si="10"/>
        <v>0</v>
      </c>
      <c r="F28" s="2">
        <f t="shared" si="10"/>
        <v>0</v>
      </c>
      <c r="G28" s="2">
        <f t="shared" si="10"/>
        <v>150</v>
      </c>
      <c r="H28" s="2">
        <f t="shared" si="10"/>
        <v>24</v>
      </c>
      <c r="I28" s="2">
        <f t="shared" si="10"/>
        <v>-53</v>
      </c>
    </row>
    <row r="29" spans="2:10">
      <c r="B29" s="2" t="s">
        <v>16</v>
      </c>
      <c r="C29" s="2">
        <f t="shared" ref="C29:I29" si="11">AVERAGE(C22:C27)</f>
        <v>7</v>
      </c>
      <c r="D29" s="2">
        <f t="shared" si="11"/>
        <v>5</v>
      </c>
      <c r="E29" s="2">
        <f t="shared" si="11"/>
        <v>0</v>
      </c>
      <c r="F29" s="2">
        <f t="shared" si="11"/>
        <v>0</v>
      </c>
      <c r="G29" s="2">
        <f t="shared" si="11"/>
        <v>25</v>
      </c>
      <c r="H29" s="2">
        <f t="shared" si="11"/>
        <v>4</v>
      </c>
      <c r="I29" s="2">
        <f t="shared" si="11"/>
        <v>-8.8333333333333339</v>
      </c>
      <c r="J29" s="53" t="s">
        <v>92</v>
      </c>
    </row>
    <row r="30" spans="2:10">
      <c r="B30" s="2" t="s">
        <v>91</v>
      </c>
      <c r="C30" s="22"/>
      <c r="D30" s="22"/>
      <c r="E30" s="22"/>
      <c r="F30" s="23"/>
      <c r="G30" s="2">
        <f>SQRT(G29)</f>
        <v>5</v>
      </c>
      <c r="H30" s="2">
        <f>SQRT(H29)</f>
        <v>2</v>
      </c>
      <c r="J30" s="54" t="s">
        <v>62</v>
      </c>
    </row>
    <row r="31" spans="2:10">
      <c r="G31" s="7" t="s">
        <v>5</v>
      </c>
      <c r="H31" s="7" t="s">
        <v>5</v>
      </c>
    </row>
    <row r="32" spans="2:10">
      <c r="G32" s="51" t="s">
        <v>90</v>
      </c>
      <c r="H32" s="51" t="s">
        <v>89</v>
      </c>
    </row>
    <row r="33" spans="2:10">
      <c r="G33" s="52" t="s">
        <v>60</v>
      </c>
      <c r="H33" s="52" t="s">
        <v>60</v>
      </c>
    </row>
    <row r="34" spans="2:10">
      <c r="G34" s="50" t="s">
        <v>64</v>
      </c>
      <c r="H34" s="50" t="s">
        <v>63</v>
      </c>
    </row>
    <row r="36" spans="2:10">
      <c r="D36" s="1" t="s">
        <v>88</v>
      </c>
      <c r="G36" s="1">
        <f>I29/(G30*H30)</f>
        <v>-0.88333333333333341</v>
      </c>
    </row>
    <row r="39" spans="2:10" ht="19.8">
      <c r="B39" s="2"/>
      <c r="C39" s="3" t="s">
        <v>55</v>
      </c>
      <c r="D39" s="3" t="s">
        <v>93</v>
      </c>
      <c r="E39" s="3" t="s">
        <v>58</v>
      </c>
      <c r="F39" s="3" t="s">
        <v>68</v>
      </c>
      <c r="G39" s="3" t="s">
        <v>98</v>
      </c>
      <c r="H39" s="3" t="s">
        <v>99</v>
      </c>
      <c r="I39" s="3" t="s">
        <v>65</v>
      </c>
    </row>
    <row r="40" spans="2:10">
      <c r="B40" s="2" t="s">
        <v>54</v>
      </c>
      <c r="C40" s="5">
        <v>1</v>
      </c>
      <c r="D40" s="5">
        <v>4</v>
      </c>
      <c r="E40" s="2">
        <f t="shared" ref="E40:E45" si="12">C40-$C$11</f>
        <v>-6</v>
      </c>
      <c r="F40" s="2">
        <f t="shared" ref="F40:F45" si="13">D40-$D$11</f>
        <v>-1</v>
      </c>
      <c r="G40" s="2">
        <f t="shared" ref="G40:H45" si="14">E40^2</f>
        <v>36</v>
      </c>
      <c r="H40" s="2">
        <f t="shared" si="14"/>
        <v>1</v>
      </c>
      <c r="I40" s="2">
        <f t="shared" ref="I40:I45" si="15">E40*F40</f>
        <v>6</v>
      </c>
    </row>
    <row r="41" spans="2:10">
      <c r="B41" s="2" t="s">
        <v>53</v>
      </c>
      <c r="C41" s="5">
        <v>4</v>
      </c>
      <c r="D41" s="5">
        <v>2</v>
      </c>
      <c r="E41" s="2">
        <f t="shared" si="12"/>
        <v>-3</v>
      </c>
      <c r="F41" s="2">
        <f t="shared" si="13"/>
        <v>-3</v>
      </c>
      <c r="G41" s="2">
        <f t="shared" si="14"/>
        <v>9</v>
      </c>
      <c r="H41" s="2">
        <f t="shared" si="14"/>
        <v>9</v>
      </c>
      <c r="I41" s="2">
        <f t="shared" si="15"/>
        <v>9</v>
      </c>
    </row>
    <row r="42" spans="2:10">
      <c r="B42" s="2" t="s">
        <v>52</v>
      </c>
      <c r="C42" s="5">
        <v>5</v>
      </c>
      <c r="D42" s="5">
        <v>5</v>
      </c>
      <c r="E42" s="2">
        <f t="shared" si="12"/>
        <v>-2</v>
      </c>
      <c r="F42" s="2">
        <f t="shared" si="13"/>
        <v>0</v>
      </c>
      <c r="G42" s="2">
        <f t="shared" si="14"/>
        <v>4</v>
      </c>
      <c r="H42" s="2">
        <f t="shared" si="14"/>
        <v>0</v>
      </c>
      <c r="I42" s="2">
        <f t="shared" si="15"/>
        <v>0</v>
      </c>
    </row>
    <row r="43" spans="2:10">
      <c r="B43" s="2" t="s">
        <v>51</v>
      </c>
      <c r="C43" s="5">
        <v>5</v>
      </c>
      <c r="D43" s="5">
        <v>8</v>
      </c>
      <c r="E43" s="2">
        <f t="shared" si="12"/>
        <v>-2</v>
      </c>
      <c r="F43" s="2">
        <f t="shared" si="13"/>
        <v>3</v>
      </c>
      <c r="G43" s="2">
        <f t="shared" si="14"/>
        <v>4</v>
      </c>
      <c r="H43" s="2">
        <f t="shared" si="14"/>
        <v>9</v>
      </c>
      <c r="I43" s="2">
        <f t="shared" si="15"/>
        <v>-6</v>
      </c>
    </row>
    <row r="44" spans="2:10">
      <c r="B44" s="2" t="s">
        <v>50</v>
      </c>
      <c r="C44" s="5">
        <v>11</v>
      </c>
      <c r="D44" s="5">
        <v>7</v>
      </c>
      <c r="E44" s="2">
        <f t="shared" si="12"/>
        <v>4</v>
      </c>
      <c r="F44" s="2">
        <f t="shared" si="13"/>
        <v>2</v>
      </c>
      <c r="G44" s="2">
        <f t="shared" si="14"/>
        <v>16</v>
      </c>
      <c r="H44" s="2">
        <f t="shared" si="14"/>
        <v>4</v>
      </c>
      <c r="I44" s="2">
        <f t="shared" si="15"/>
        <v>8</v>
      </c>
    </row>
    <row r="45" spans="2:10">
      <c r="B45" s="2" t="s">
        <v>49</v>
      </c>
      <c r="C45" s="5">
        <v>16</v>
      </c>
      <c r="D45" s="5">
        <v>4</v>
      </c>
      <c r="E45" s="2">
        <f t="shared" si="12"/>
        <v>9</v>
      </c>
      <c r="F45" s="2">
        <f t="shared" si="13"/>
        <v>-1</v>
      </c>
      <c r="G45" s="2">
        <f t="shared" si="14"/>
        <v>81</v>
      </c>
      <c r="H45" s="2">
        <f t="shared" si="14"/>
        <v>1</v>
      </c>
      <c r="I45" s="2">
        <f t="shared" si="15"/>
        <v>-9</v>
      </c>
    </row>
    <row r="46" spans="2:10">
      <c r="B46" s="2" t="s">
        <v>47</v>
      </c>
      <c r="C46" s="2">
        <f t="shared" ref="C46:I46" si="16">SUM(C40:C45)</f>
        <v>42</v>
      </c>
      <c r="D46" s="2">
        <f t="shared" si="16"/>
        <v>30</v>
      </c>
      <c r="E46" s="2">
        <f t="shared" si="16"/>
        <v>0</v>
      </c>
      <c r="F46" s="2">
        <f t="shared" si="16"/>
        <v>0</v>
      </c>
      <c r="G46" s="2">
        <f t="shared" si="16"/>
        <v>150</v>
      </c>
      <c r="H46" s="2">
        <f t="shared" si="16"/>
        <v>24</v>
      </c>
      <c r="I46" s="2">
        <f t="shared" si="16"/>
        <v>8</v>
      </c>
    </row>
    <row r="47" spans="2:10">
      <c r="B47" s="2" t="s">
        <v>16</v>
      </c>
      <c r="C47" s="2">
        <f t="shared" ref="C47:I47" si="17">AVERAGE(C40:C45)</f>
        <v>7</v>
      </c>
      <c r="D47" s="2">
        <f t="shared" si="17"/>
        <v>5</v>
      </c>
      <c r="E47" s="2">
        <f t="shared" si="17"/>
        <v>0</v>
      </c>
      <c r="F47" s="2">
        <f t="shared" si="17"/>
        <v>0</v>
      </c>
      <c r="G47" s="2">
        <f t="shared" si="17"/>
        <v>25</v>
      </c>
      <c r="H47" s="2">
        <f t="shared" si="17"/>
        <v>4</v>
      </c>
      <c r="I47" s="2">
        <f t="shared" si="17"/>
        <v>1.3333333333333333</v>
      </c>
      <c r="J47" s="53" t="s">
        <v>92</v>
      </c>
    </row>
    <row r="48" spans="2:10">
      <c r="B48" s="2" t="s">
        <v>91</v>
      </c>
      <c r="C48" s="22"/>
      <c r="D48" s="22"/>
      <c r="E48" s="22"/>
      <c r="F48" s="23"/>
      <c r="G48" s="2">
        <f>SQRT(G47)</f>
        <v>5</v>
      </c>
      <c r="H48" s="2">
        <f>SQRT(H47)</f>
        <v>2</v>
      </c>
      <c r="J48" s="54" t="s">
        <v>62</v>
      </c>
    </row>
    <row r="49" spans="2:9">
      <c r="G49" s="7" t="s">
        <v>5</v>
      </c>
      <c r="H49" s="7" t="s">
        <v>5</v>
      </c>
    </row>
    <row r="50" spans="2:9">
      <c r="G50" s="51" t="s">
        <v>90</v>
      </c>
      <c r="H50" s="51" t="s">
        <v>89</v>
      </c>
    </row>
    <row r="51" spans="2:9">
      <c r="G51" s="52" t="s">
        <v>60</v>
      </c>
      <c r="H51" s="52" t="s">
        <v>60</v>
      </c>
    </row>
    <row r="52" spans="2:9">
      <c r="G52" s="50" t="s">
        <v>64</v>
      </c>
      <c r="H52" s="50" t="s">
        <v>63</v>
      </c>
    </row>
    <row r="54" spans="2:9">
      <c r="D54" s="1" t="s">
        <v>88</v>
      </c>
      <c r="G54" s="1">
        <f>I47/(G48*H48)</f>
        <v>0.13333333333333333</v>
      </c>
    </row>
    <row r="57" spans="2:9" ht="19.8">
      <c r="B57" s="2"/>
      <c r="C57" s="3" t="s">
        <v>55</v>
      </c>
      <c r="D57" s="3" t="s">
        <v>93</v>
      </c>
      <c r="E57" s="3" t="s">
        <v>58</v>
      </c>
      <c r="F57" s="3" t="s">
        <v>68</v>
      </c>
      <c r="G57" s="3" t="s">
        <v>98</v>
      </c>
      <c r="H57" s="3" t="s">
        <v>99</v>
      </c>
      <c r="I57" s="3" t="s">
        <v>65</v>
      </c>
    </row>
    <row r="58" spans="2:9">
      <c r="B58" s="2" t="s">
        <v>54</v>
      </c>
      <c r="C58" s="5">
        <v>9</v>
      </c>
      <c r="D58" s="5">
        <v>4</v>
      </c>
      <c r="E58" s="2">
        <f t="shared" ref="E58:E63" si="18">C58-$C$65</f>
        <v>1</v>
      </c>
      <c r="F58" s="2">
        <f t="shared" ref="F58:F63" si="19">D58-$D$65</f>
        <v>0</v>
      </c>
      <c r="G58" s="2">
        <f t="shared" ref="G58:H63" si="20">E58^2</f>
        <v>1</v>
      </c>
      <c r="H58" s="2">
        <f t="shared" si="20"/>
        <v>0</v>
      </c>
      <c r="I58" s="2">
        <f t="shared" ref="I58:I63" si="21">E58*F58</f>
        <v>0</v>
      </c>
    </row>
    <row r="59" spans="2:9">
      <c r="B59" s="2" t="s">
        <v>53</v>
      </c>
      <c r="C59" s="5">
        <v>7</v>
      </c>
      <c r="D59" s="5">
        <v>2</v>
      </c>
      <c r="E59" s="2">
        <f t="shared" si="18"/>
        <v>-1</v>
      </c>
      <c r="F59" s="2">
        <f t="shared" si="19"/>
        <v>-2</v>
      </c>
      <c r="G59" s="2">
        <f t="shared" si="20"/>
        <v>1</v>
      </c>
      <c r="H59" s="2">
        <f t="shared" si="20"/>
        <v>4</v>
      </c>
      <c r="I59" s="2">
        <f t="shared" si="21"/>
        <v>2</v>
      </c>
    </row>
    <row r="60" spans="2:9">
      <c r="B60" s="2" t="s">
        <v>52</v>
      </c>
      <c r="C60" s="5">
        <v>6</v>
      </c>
      <c r="D60" s="5">
        <v>1</v>
      </c>
      <c r="E60" s="2">
        <f t="shared" si="18"/>
        <v>-2</v>
      </c>
      <c r="F60" s="2">
        <f t="shared" si="19"/>
        <v>-3</v>
      </c>
      <c r="G60" s="2">
        <f t="shared" si="20"/>
        <v>4</v>
      </c>
      <c r="H60" s="2">
        <f t="shared" si="20"/>
        <v>9</v>
      </c>
      <c r="I60" s="2">
        <f t="shared" si="21"/>
        <v>6</v>
      </c>
    </row>
    <row r="61" spans="2:9">
      <c r="B61" s="2" t="s">
        <v>51</v>
      </c>
      <c r="C61" s="5">
        <v>12</v>
      </c>
      <c r="D61" s="5">
        <v>10</v>
      </c>
      <c r="E61" s="2">
        <f t="shared" si="18"/>
        <v>4</v>
      </c>
      <c r="F61" s="2">
        <f t="shared" si="19"/>
        <v>6</v>
      </c>
      <c r="G61" s="2">
        <f t="shared" si="20"/>
        <v>16</v>
      </c>
      <c r="H61" s="2">
        <f t="shared" si="20"/>
        <v>36</v>
      </c>
      <c r="I61" s="2">
        <f t="shared" si="21"/>
        <v>24</v>
      </c>
    </row>
    <row r="62" spans="2:9">
      <c r="B62" s="2" t="s">
        <v>50</v>
      </c>
      <c r="C62" s="5">
        <v>13</v>
      </c>
      <c r="D62" s="5">
        <v>2</v>
      </c>
      <c r="E62" s="2">
        <f t="shared" si="18"/>
        <v>5</v>
      </c>
      <c r="F62" s="2">
        <f t="shared" si="19"/>
        <v>-2</v>
      </c>
      <c r="G62" s="2">
        <f t="shared" si="20"/>
        <v>25</v>
      </c>
      <c r="H62" s="2">
        <f t="shared" si="20"/>
        <v>4</v>
      </c>
      <c r="I62" s="2">
        <f t="shared" si="21"/>
        <v>-10</v>
      </c>
    </row>
    <row r="63" spans="2:9">
      <c r="B63" s="2" t="s">
        <v>49</v>
      </c>
      <c r="C63" s="5">
        <v>1</v>
      </c>
      <c r="D63" s="5">
        <v>5</v>
      </c>
      <c r="E63" s="2">
        <f t="shared" si="18"/>
        <v>-7</v>
      </c>
      <c r="F63" s="2">
        <f t="shared" si="19"/>
        <v>1</v>
      </c>
      <c r="G63" s="2">
        <f t="shared" si="20"/>
        <v>49</v>
      </c>
      <c r="H63" s="2">
        <f t="shared" si="20"/>
        <v>1</v>
      </c>
      <c r="I63" s="2">
        <f t="shared" si="21"/>
        <v>-7</v>
      </c>
    </row>
    <row r="64" spans="2:9">
      <c r="B64" s="2" t="s">
        <v>47</v>
      </c>
      <c r="C64" s="2">
        <f t="shared" ref="C64:I64" si="22">SUM(C58:C63)</f>
        <v>48</v>
      </c>
      <c r="D64" s="2">
        <f t="shared" si="22"/>
        <v>24</v>
      </c>
      <c r="E64" s="2">
        <f t="shared" si="22"/>
        <v>0</v>
      </c>
      <c r="F64" s="2">
        <f t="shared" si="22"/>
        <v>0</v>
      </c>
      <c r="G64" s="2">
        <f t="shared" si="22"/>
        <v>96</v>
      </c>
      <c r="H64" s="2">
        <f t="shared" si="22"/>
        <v>54</v>
      </c>
      <c r="I64" s="2">
        <f t="shared" si="22"/>
        <v>15</v>
      </c>
    </row>
    <row r="65" spans="2:10">
      <c r="B65" s="2" t="s">
        <v>16</v>
      </c>
      <c r="C65" s="2">
        <f t="shared" ref="C65:I65" si="23">AVERAGE(C58:C63)</f>
        <v>8</v>
      </c>
      <c r="D65" s="2">
        <f t="shared" si="23"/>
        <v>4</v>
      </c>
      <c r="E65" s="2">
        <f t="shared" si="23"/>
        <v>0</v>
      </c>
      <c r="F65" s="2">
        <f t="shared" si="23"/>
        <v>0</v>
      </c>
      <c r="G65" s="2">
        <f t="shared" si="23"/>
        <v>16</v>
      </c>
      <c r="H65" s="2">
        <f t="shared" si="23"/>
        <v>9</v>
      </c>
      <c r="I65" s="2">
        <f t="shared" si="23"/>
        <v>2.5</v>
      </c>
      <c r="J65" s="53" t="s">
        <v>92</v>
      </c>
    </row>
    <row r="66" spans="2:10">
      <c r="B66" s="2" t="s">
        <v>91</v>
      </c>
      <c r="C66" s="22"/>
      <c r="D66" s="22"/>
      <c r="E66" s="22"/>
      <c r="F66" s="23"/>
      <c r="G66" s="2">
        <f>SQRT(G65)</f>
        <v>4</v>
      </c>
      <c r="H66" s="2">
        <f>SQRT(H65)</f>
        <v>3</v>
      </c>
      <c r="J66" s="54" t="s">
        <v>62</v>
      </c>
    </row>
    <row r="67" spans="2:10">
      <c r="G67" s="7" t="s">
        <v>5</v>
      </c>
      <c r="H67" s="7" t="s">
        <v>5</v>
      </c>
    </row>
    <row r="68" spans="2:10">
      <c r="G68" s="51" t="s">
        <v>90</v>
      </c>
      <c r="H68" s="51" t="s">
        <v>89</v>
      </c>
    </row>
    <row r="69" spans="2:10">
      <c r="G69" s="52" t="s">
        <v>60</v>
      </c>
      <c r="H69" s="52" t="s">
        <v>60</v>
      </c>
    </row>
    <row r="70" spans="2:10">
      <c r="G70" s="50" t="s">
        <v>64</v>
      </c>
      <c r="H70" s="50" t="s">
        <v>63</v>
      </c>
    </row>
    <row r="72" spans="2:10">
      <c r="D72" s="1" t="s">
        <v>88</v>
      </c>
      <c r="G72" s="1">
        <f>I65/(G66*H66)</f>
        <v>0.20833333333333334</v>
      </c>
    </row>
    <row r="75" spans="2:10" ht="19.8">
      <c r="B75" s="2"/>
      <c r="C75" s="3" t="s">
        <v>55</v>
      </c>
      <c r="D75" s="3" t="s">
        <v>93</v>
      </c>
      <c r="E75" s="3" t="s">
        <v>58</v>
      </c>
      <c r="F75" s="3" t="s">
        <v>68</v>
      </c>
      <c r="G75" s="3" t="s">
        <v>98</v>
      </c>
      <c r="H75" s="3" t="s">
        <v>99</v>
      </c>
      <c r="I75" s="3" t="s">
        <v>65</v>
      </c>
    </row>
    <row r="76" spans="2:10">
      <c r="B76" s="2" t="s">
        <v>54</v>
      </c>
      <c r="C76" s="5">
        <v>13</v>
      </c>
      <c r="D76" s="5">
        <v>10</v>
      </c>
      <c r="E76" s="2">
        <f t="shared" ref="E76:E81" si="24">C76-$C$83</f>
        <v>5</v>
      </c>
      <c r="F76" s="2">
        <f t="shared" ref="F76:F81" si="25">D76-$D$83</f>
        <v>6</v>
      </c>
      <c r="G76" s="2">
        <f t="shared" ref="G76:H81" si="26">E76^2</f>
        <v>25</v>
      </c>
      <c r="H76" s="2">
        <f t="shared" si="26"/>
        <v>36</v>
      </c>
      <c r="I76" s="2">
        <f t="shared" ref="I76:I81" si="27">E76*F76</f>
        <v>30</v>
      </c>
    </row>
    <row r="77" spans="2:10">
      <c r="B77" s="2" t="s">
        <v>53</v>
      </c>
      <c r="C77" s="5">
        <v>1</v>
      </c>
      <c r="D77" s="5">
        <v>1</v>
      </c>
      <c r="E77" s="2">
        <f t="shared" si="24"/>
        <v>-7</v>
      </c>
      <c r="F77" s="2">
        <f t="shared" si="25"/>
        <v>-3</v>
      </c>
      <c r="G77" s="2">
        <f t="shared" si="26"/>
        <v>49</v>
      </c>
      <c r="H77" s="2">
        <f t="shared" si="26"/>
        <v>9</v>
      </c>
      <c r="I77" s="2">
        <f t="shared" si="27"/>
        <v>21</v>
      </c>
    </row>
    <row r="78" spans="2:10">
      <c r="B78" s="2" t="s">
        <v>52</v>
      </c>
      <c r="C78" s="5">
        <v>7</v>
      </c>
      <c r="D78" s="5">
        <v>2</v>
      </c>
      <c r="E78" s="2">
        <f t="shared" si="24"/>
        <v>-1</v>
      </c>
      <c r="F78" s="2">
        <f t="shared" si="25"/>
        <v>-2</v>
      </c>
      <c r="G78" s="2">
        <f t="shared" si="26"/>
        <v>1</v>
      </c>
      <c r="H78" s="2">
        <f t="shared" si="26"/>
        <v>4</v>
      </c>
      <c r="I78" s="2">
        <f t="shared" si="27"/>
        <v>2</v>
      </c>
    </row>
    <row r="79" spans="2:10">
      <c r="B79" s="2" t="s">
        <v>51</v>
      </c>
      <c r="C79" s="5">
        <v>12</v>
      </c>
      <c r="D79" s="5">
        <v>5</v>
      </c>
      <c r="E79" s="2">
        <f t="shared" si="24"/>
        <v>4</v>
      </c>
      <c r="F79" s="2">
        <f t="shared" si="25"/>
        <v>1</v>
      </c>
      <c r="G79" s="2">
        <f t="shared" si="26"/>
        <v>16</v>
      </c>
      <c r="H79" s="2">
        <f t="shared" si="26"/>
        <v>1</v>
      </c>
      <c r="I79" s="2">
        <f t="shared" si="27"/>
        <v>4</v>
      </c>
    </row>
    <row r="80" spans="2:10">
      <c r="B80" s="2" t="s">
        <v>50</v>
      </c>
      <c r="C80" s="5">
        <v>9</v>
      </c>
      <c r="D80" s="5">
        <v>4</v>
      </c>
      <c r="E80" s="2">
        <f t="shared" si="24"/>
        <v>1</v>
      </c>
      <c r="F80" s="2">
        <f t="shared" si="25"/>
        <v>0</v>
      </c>
      <c r="G80" s="2">
        <f t="shared" si="26"/>
        <v>1</v>
      </c>
      <c r="H80" s="2">
        <f t="shared" si="26"/>
        <v>0</v>
      </c>
      <c r="I80" s="2">
        <f t="shared" si="27"/>
        <v>0</v>
      </c>
    </row>
    <row r="81" spans="2:10">
      <c r="B81" s="2" t="s">
        <v>49</v>
      </c>
      <c r="C81" s="5">
        <v>6</v>
      </c>
      <c r="D81" s="5">
        <v>2</v>
      </c>
      <c r="E81" s="2">
        <f t="shared" si="24"/>
        <v>-2</v>
      </c>
      <c r="F81" s="2">
        <f t="shared" si="25"/>
        <v>-2</v>
      </c>
      <c r="G81" s="2">
        <f t="shared" si="26"/>
        <v>4</v>
      </c>
      <c r="H81" s="2">
        <f t="shared" si="26"/>
        <v>4</v>
      </c>
      <c r="I81" s="2">
        <f t="shared" si="27"/>
        <v>4</v>
      </c>
    </row>
    <row r="82" spans="2:10">
      <c r="B82" s="2" t="s">
        <v>47</v>
      </c>
      <c r="C82" s="2">
        <f t="shared" ref="C82:I82" si="28">SUM(C76:C81)</f>
        <v>48</v>
      </c>
      <c r="D82" s="2">
        <f t="shared" si="28"/>
        <v>24</v>
      </c>
      <c r="E82" s="2">
        <f t="shared" si="28"/>
        <v>0</v>
      </c>
      <c r="F82" s="2">
        <f t="shared" si="28"/>
        <v>0</v>
      </c>
      <c r="G82" s="2">
        <f t="shared" si="28"/>
        <v>96</v>
      </c>
      <c r="H82" s="2">
        <f t="shared" si="28"/>
        <v>54</v>
      </c>
      <c r="I82" s="2">
        <f t="shared" si="28"/>
        <v>61</v>
      </c>
    </row>
    <row r="83" spans="2:10">
      <c r="B83" s="2" t="s">
        <v>16</v>
      </c>
      <c r="C83" s="2">
        <f t="shared" ref="C83:I83" si="29">AVERAGE(C76:C81)</f>
        <v>8</v>
      </c>
      <c r="D83" s="2">
        <f t="shared" si="29"/>
        <v>4</v>
      </c>
      <c r="E83" s="2">
        <f t="shared" si="29"/>
        <v>0</v>
      </c>
      <c r="F83" s="2">
        <f t="shared" si="29"/>
        <v>0</v>
      </c>
      <c r="G83" s="2">
        <f t="shared" si="29"/>
        <v>16</v>
      </c>
      <c r="H83" s="2">
        <f t="shared" si="29"/>
        <v>9</v>
      </c>
      <c r="I83" s="2">
        <f t="shared" si="29"/>
        <v>10.166666666666666</v>
      </c>
      <c r="J83" s="53" t="s">
        <v>92</v>
      </c>
    </row>
    <row r="84" spans="2:10">
      <c r="B84" s="2" t="s">
        <v>91</v>
      </c>
      <c r="C84" s="22"/>
      <c r="D84" s="22"/>
      <c r="E84" s="22"/>
      <c r="F84" s="23"/>
      <c r="G84" s="2">
        <f>SQRT(G83)</f>
        <v>4</v>
      </c>
      <c r="H84" s="2">
        <f>SQRT(H83)</f>
        <v>3</v>
      </c>
      <c r="J84" s="54" t="s">
        <v>62</v>
      </c>
    </row>
    <row r="85" spans="2:10">
      <c r="G85" s="7" t="s">
        <v>5</v>
      </c>
      <c r="H85" s="7" t="s">
        <v>5</v>
      </c>
    </row>
    <row r="86" spans="2:10">
      <c r="G86" s="51" t="s">
        <v>90</v>
      </c>
      <c r="H86" s="51" t="s">
        <v>89</v>
      </c>
    </row>
    <row r="87" spans="2:10">
      <c r="G87" s="52" t="s">
        <v>60</v>
      </c>
      <c r="H87" s="52" t="s">
        <v>60</v>
      </c>
    </row>
    <row r="88" spans="2:10">
      <c r="G88" s="50" t="s">
        <v>64</v>
      </c>
      <c r="H88" s="50" t="s">
        <v>63</v>
      </c>
    </row>
    <row r="90" spans="2:10">
      <c r="D90" s="1" t="s">
        <v>88</v>
      </c>
      <c r="G90" s="1">
        <f>I83/(G84*H84)</f>
        <v>0.84722222222222221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79790-A6D1-42ED-8DE3-04ADAFDF0F3F}">
  <dimension ref="B1:J57"/>
  <sheetViews>
    <sheetView showGridLines="0" workbookViewId="0">
      <selection activeCell="B1" sqref="B1"/>
    </sheetView>
  </sheetViews>
  <sheetFormatPr defaultRowHeight="18"/>
  <cols>
    <col min="1" max="1" width="4.33203125" style="1" customWidth="1"/>
    <col min="2" max="2" width="7.44140625" style="1" customWidth="1"/>
    <col min="3" max="4" width="4.77734375" style="1" customWidth="1"/>
    <col min="5" max="6" width="6.6640625" style="1" customWidth="1"/>
    <col min="7" max="8" width="8.88671875" style="1"/>
    <col min="9" max="9" width="15.109375" style="1" bestFit="1" customWidth="1"/>
    <col min="10" max="16384" width="8.88671875" style="1"/>
  </cols>
  <sheetData>
    <row r="1" spans="2:10">
      <c r="B1" s="6" t="s">
        <v>106</v>
      </c>
      <c r="G1" s="1" t="s">
        <v>94</v>
      </c>
    </row>
    <row r="3" spans="2:10" ht="19.8">
      <c r="B3" s="2"/>
      <c r="C3" s="3" t="s">
        <v>55</v>
      </c>
      <c r="D3" s="3" t="s">
        <v>93</v>
      </c>
      <c r="E3" s="3" t="s">
        <v>58</v>
      </c>
      <c r="F3" s="3" t="s">
        <v>68</v>
      </c>
      <c r="G3" s="3" t="s">
        <v>98</v>
      </c>
      <c r="H3" s="3" t="s">
        <v>99</v>
      </c>
      <c r="I3" s="3" t="s">
        <v>65</v>
      </c>
    </row>
    <row r="4" spans="2:10">
      <c r="B4" s="2" t="s">
        <v>54</v>
      </c>
      <c r="C4" s="5">
        <v>1</v>
      </c>
      <c r="D4" s="5">
        <v>1</v>
      </c>
      <c r="E4" s="2">
        <f t="shared" ref="E4:E10" si="0">C4-$C$12</f>
        <v>-3</v>
      </c>
      <c r="F4" s="2">
        <f t="shared" ref="F4:F10" si="1">D4-$D$12</f>
        <v>-7</v>
      </c>
      <c r="G4" s="2">
        <f t="shared" ref="G4:H10" si="2">E4^2</f>
        <v>9</v>
      </c>
      <c r="H4" s="2">
        <f t="shared" si="2"/>
        <v>49</v>
      </c>
      <c r="I4" s="2">
        <f t="shared" ref="I4:I10" si="3">E4*F4</f>
        <v>21</v>
      </c>
    </row>
    <row r="5" spans="2:10">
      <c r="B5" s="2" t="s">
        <v>53</v>
      </c>
      <c r="C5" s="5">
        <v>2</v>
      </c>
      <c r="D5" s="5">
        <v>5</v>
      </c>
      <c r="E5" s="2">
        <f t="shared" si="0"/>
        <v>-2</v>
      </c>
      <c r="F5" s="2">
        <f t="shared" si="1"/>
        <v>-3</v>
      </c>
      <c r="G5" s="2">
        <f t="shared" si="2"/>
        <v>4</v>
      </c>
      <c r="H5" s="2">
        <f t="shared" si="2"/>
        <v>9</v>
      </c>
      <c r="I5" s="2">
        <f t="shared" si="3"/>
        <v>6</v>
      </c>
    </row>
    <row r="6" spans="2:10">
      <c r="B6" s="2" t="s">
        <v>52</v>
      </c>
      <c r="C6" s="5">
        <v>3</v>
      </c>
      <c r="D6" s="5">
        <v>6</v>
      </c>
      <c r="E6" s="2">
        <f t="shared" si="0"/>
        <v>-1</v>
      </c>
      <c r="F6" s="2">
        <f t="shared" si="1"/>
        <v>-2</v>
      </c>
      <c r="G6" s="2">
        <f t="shared" si="2"/>
        <v>1</v>
      </c>
      <c r="H6" s="2">
        <f t="shared" si="2"/>
        <v>4</v>
      </c>
      <c r="I6" s="2">
        <f t="shared" si="3"/>
        <v>2</v>
      </c>
    </row>
    <row r="7" spans="2:10">
      <c r="B7" s="2" t="s">
        <v>51</v>
      </c>
      <c r="C7" s="5">
        <v>4</v>
      </c>
      <c r="D7" s="5">
        <v>8</v>
      </c>
      <c r="E7" s="2">
        <f t="shared" si="0"/>
        <v>0</v>
      </c>
      <c r="F7" s="2">
        <f t="shared" si="1"/>
        <v>0</v>
      </c>
      <c r="G7" s="2">
        <f t="shared" si="2"/>
        <v>0</v>
      </c>
      <c r="H7" s="2">
        <f t="shared" si="2"/>
        <v>0</v>
      </c>
      <c r="I7" s="2">
        <f t="shared" si="3"/>
        <v>0</v>
      </c>
    </row>
    <row r="8" spans="2:10">
      <c r="B8" s="2" t="s">
        <v>50</v>
      </c>
      <c r="C8" s="5">
        <v>5</v>
      </c>
      <c r="D8" s="5">
        <v>11</v>
      </c>
      <c r="E8" s="2">
        <f t="shared" si="0"/>
        <v>1</v>
      </c>
      <c r="F8" s="2">
        <f t="shared" si="1"/>
        <v>3</v>
      </c>
      <c r="G8" s="2">
        <f t="shared" si="2"/>
        <v>1</v>
      </c>
      <c r="H8" s="2">
        <f t="shared" si="2"/>
        <v>9</v>
      </c>
      <c r="I8" s="2">
        <f t="shared" si="3"/>
        <v>3</v>
      </c>
    </row>
    <row r="9" spans="2:10">
      <c r="B9" s="2" t="s">
        <v>49</v>
      </c>
      <c r="C9" s="5">
        <v>6</v>
      </c>
      <c r="D9" s="5">
        <v>12</v>
      </c>
      <c r="E9" s="2">
        <f t="shared" si="0"/>
        <v>2</v>
      </c>
      <c r="F9" s="2">
        <f t="shared" si="1"/>
        <v>4</v>
      </c>
      <c r="G9" s="2">
        <f t="shared" si="2"/>
        <v>4</v>
      </c>
      <c r="H9" s="2">
        <f t="shared" si="2"/>
        <v>16</v>
      </c>
      <c r="I9" s="2">
        <f t="shared" si="3"/>
        <v>8</v>
      </c>
    </row>
    <row r="10" spans="2:10">
      <c r="B10" s="2" t="s">
        <v>48</v>
      </c>
      <c r="C10" s="5">
        <v>7</v>
      </c>
      <c r="D10" s="5">
        <v>13</v>
      </c>
      <c r="E10" s="2">
        <f t="shared" si="0"/>
        <v>3</v>
      </c>
      <c r="F10" s="2">
        <f t="shared" si="1"/>
        <v>5</v>
      </c>
      <c r="G10" s="2">
        <f t="shared" si="2"/>
        <v>9</v>
      </c>
      <c r="H10" s="2">
        <f t="shared" si="2"/>
        <v>25</v>
      </c>
      <c r="I10" s="2">
        <f t="shared" si="3"/>
        <v>15</v>
      </c>
    </row>
    <row r="11" spans="2:10">
      <c r="B11" s="2" t="s">
        <v>47</v>
      </c>
      <c r="C11" s="2">
        <f t="shared" ref="C11:I11" si="4">SUM(C4:C10)</f>
        <v>28</v>
      </c>
      <c r="D11" s="2">
        <f t="shared" si="4"/>
        <v>56</v>
      </c>
      <c r="E11" s="2">
        <f t="shared" si="4"/>
        <v>0</v>
      </c>
      <c r="F11" s="2">
        <f t="shared" si="4"/>
        <v>0</v>
      </c>
      <c r="G11" s="2">
        <f t="shared" si="4"/>
        <v>28</v>
      </c>
      <c r="H11" s="2">
        <f t="shared" si="4"/>
        <v>112</v>
      </c>
      <c r="I11" s="2">
        <f t="shared" si="4"/>
        <v>55</v>
      </c>
    </row>
    <row r="12" spans="2:10">
      <c r="B12" s="2" t="s">
        <v>16</v>
      </c>
      <c r="C12" s="2">
        <f t="shared" ref="C12:I12" si="5">AVERAGE(C4:C10)</f>
        <v>4</v>
      </c>
      <c r="D12" s="2">
        <f t="shared" si="5"/>
        <v>8</v>
      </c>
      <c r="E12" s="2">
        <f t="shared" si="5"/>
        <v>0</v>
      </c>
      <c r="F12" s="2">
        <f t="shared" si="5"/>
        <v>0</v>
      </c>
      <c r="G12" s="2">
        <f t="shared" si="5"/>
        <v>4</v>
      </c>
      <c r="H12" s="2">
        <f t="shared" si="5"/>
        <v>16</v>
      </c>
      <c r="I12" s="2">
        <f t="shared" si="5"/>
        <v>7.8571428571428568</v>
      </c>
      <c r="J12" s="53" t="s">
        <v>92</v>
      </c>
    </row>
    <row r="13" spans="2:10">
      <c r="B13" s="2" t="s">
        <v>91</v>
      </c>
      <c r="C13" s="22"/>
      <c r="D13" s="22"/>
      <c r="E13" s="22"/>
      <c r="F13" s="23"/>
      <c r="G13" s="2">
        <f>SQRT(G12)</f>
        <v>2</v>
      </c>
      <c r="H13" s="2">
        <f>SQRT(H12)</f>
        <v>4</v>
      </c>
      <c r="J13" s="54" t="s">
        <v>62</v>
      </c>
    </row>
    <row r="14" spans="2:10">
      <c r="G14" s="7" t="s">
        <v>5</v>
      </c>
      <c r="H14" s="7" t="s">
        <v>5</v>
      </c>
    </row>
    <row r="15" spans="2:10">
      <c r="G15" s="51" t="s">
        <v>90</v>
      </c>
      <c r="H15" s="51" t="s">
        <v>89</v>
      </c>
    </row>
    <row r="16" spans="2:10">
      <c r="G16" s="52" t="s">
        <v>60</v>
      </c>
      <c r="H16" s="52" t="s">
        <v>60</v>
      </c>
    </row>
    <row r="17" spans="2:10">
      <c r="G17" s="50" t="s">
        <v>64</v>
      </c>
      <c r="H17" s="50" t="s">
        <v>63</v>
      </c>
    </row>
    <row r="19" spans="2:10">
      <c r="D19" s="1" t="s">
        <v>95</v>
      </c>
      <c r="G19" s="1">
        <f>I12/(G13*H13)</f>
        <v>0.9821428571428571</v>
      </c>
    </row>
    <row r="22" spans="2:10" ht="19.8">
      <c r="B22" s="2"/>
      <c r="C22" s="3" t="s">
        <v>55</v>
      </c>
      <c r="D22" s="3" t="s">
        <v>93</v>
      </c>
      <c r="E22" s="3" t="s">
        <v>58</v>
      </c>
      <c r="F22" s="3" t="s">
        <v>68</v>
      </c>
      <c r="G22" s="3" t="s">
        <v>98</v>
      </c>
      <c r="H22" s="3" t="s">
        <v>99</v>
      </c>
      <c r="I22" s="3" t="s">
        <v>65</v>
      </c>
    </row>
    <row r="23" spans="2:10">
      <c r="B23" s="2" t="s">
        <v>54</v>
      </c>
      <c r="C23" s="5">
        <v>1</v>
      </c>
      <c r="D23" s="5">
        <v>13</v>
      </c>
      <c r="E23" s="2">
        <f t="shared" ref="E23:E29" si="6">C23-$C$12</f>
        <v>-3</v>
      </c>
      <c r="F23" s="2">
        <f t="shared" ref="F23:F29" si="7">D23-$D$12</f>
        <v>5</v>
      </c>
      <c r="G23" s="2">
        <f t="shared" ref="G23:H29" si="8">E23^2</f>
        <v>9</v>
      </c>
      <c r="H23" s="2">
        <f t="shared" si="8"/>
        <v>25</v>
      </c>
      <c r="I23" s="2">
        <f t="shared" ref="I23:I29" si="9">E23*F23</f>
        <v>-15</v>
      </c>
    </row>
    <row r="24" spans="2:10">
      <c r="B24" s="2" t="s">
        <v>53</v>
      </c>
      <c r="C24" s="5">
        <v>2</v>
      </c>
      <c r="D24" s="5">
        <v>12</v>
      </c>
      <c r="E24" s="2">
        <f t="shared" si="6"/>
        <v>-2</v>
      </c>
      <c r="F24" s="2">
        <f t="shared" si="7"/>
        <v>4</v>
      </c>
      <c r="G24" s="2">
        <f t="shared" si="8"/>
        <v>4</v>
      </c>
      <c r="H24" s="2">
        <f t="shared" si="8"/>
        <v>16</v>
      </c>
      <c r="I24" s="2">
        <f t="shared" si="9"/>
        <v>-8</v>
      </c>
    </row>
    <row r="25" spans="2:10">
      <c r="B25" s="2" t="s">
        <v>52</v>
      </c>
      <c r="C25" s="5">
        <v>3</v>
      </c>
      <c r="D25" s="5">
        <v>11</v>
      </c>
      <c r="E25" s="2">
        <f t="shared" si="6"/>
        <v>-1</v>
      </c>
      <c r="F25" s="2">
        <f t="shared" si="7"/>
        <v>3</v>
      </c>
      <c r="G25" s="2">
        <f t="shared" si="8"/>
        <v>1</v>
      </c>
      <c r="H25" s="2">
        <f t="shared" si="8"/>
        <v>9</v>
      </c>
      <c r="I25" s="2">
        <f t="shared" si="9"/>
        <v>-3</v>
      </c>
    </row>
    <row r="26" spans="2:10">
      <c r="B26" s="2" t="s">
        <v>51</v>
      </c>
      <c r="C26" s="5">
        <v>4</v>
      </c>
      <c r="D26" s="5">
        <v>8</v>
      </c>
      <c r="E26" s="2">
        <f t="shared" si="6"/>
        <v>0</v>
      </c>
      <c r="F26" s="2">
        <f t="shared" si="7"/>
        <v>0</v>
      </c>
      <c r="G26" s="2">
        <f t="shared" si="8"/>
        <v>0</v>
      </c>
      <c r="H26" s="2">
        <f t="shared" si="8"/>
        <v>0</v>
      </c>
      <c r="I26" s="2">
        <f t="shared" si="9"/>
        <v>0</v>
      </c>
    </row>
    <row r="27" spans="2:10">
      <c r="B27" s="2" t="s">
        <v>50</v>
      </c>
      <c r="C27" s="5">
        <v>5</v>
      </c>
      <c r="D27" s="5">
        <v>6</v>
      </c>
      <c r="E27" s="2">
        <f t="shared" si="6"/>
        <v>1</v>
      </c>
      <c r="F27" s="2">
        <f t="shared" si="7"/>
        <v>-2</v>
      </c>
      <c r="G27" s="2">
        <f t="shared" si="8"/>
        <v>1</v>
      </c>
      <c r="H27" s="2">
        <f t="shared" si="8"/>
        <v>4</v>
      </c>
      <c r="I27" s="2">
        <f t="shared" si="9"/>
        <v>-2</v>
      </c>
    </row>
    <row r="28" spans="2:10">
      <c r="B28" s="2" t="s">
        <v>49</v>
      </c>
      <c r="C28" s="5">
        <v>6</v>
      </c>
      <c r="D28" s="5">
        <v>5</v>
      </c>
      <c r="E28" s="2">
        <f t="shared" si="6"/>
        <v>2</v>
      </c>
      <c r="F28" s="2">
        <f t="shared" si="7"/>
        <v>-3</v>
      </c>
      <c r="G28" s="2">
        <f t="shared" si="8"/>
        <v>4</v>
      </c>
      <c r="H28" s="2">
        <f t="shared" si="8"/>
        <v>9</v>
      </c>
      <c r="I28" s="2">
        <f t="shared" si="9"/>
        <v>-6</v>
      </c>
    </row>
    <row r="29" spans="2:10">
      <c r="B29" s="2" t="s">
        <v>48</v>
      </c>
      <c r="C29" s="5">
        <v>7</v>
      </c>
      <c r="D29" s="5">
        <v>1</v>
      </c>
      <c r="E29" s="2">
        <f t="shared" si="6"/>
        <v>3</v>
      </c>
      <c r="F29" s="2">
        <f t="shared" si="7"/>
        <v>-7</v>
      </c>
      <c r="G29" s="2">
        <f t="shared" si="8"/>
        <v>9</v>
      </c>
      <c r="H29" s="2">
        <f t="shared" si="8"/>
        <v>49</v>
      </c>
      <c r="I29" s="2">
        <f t="shared" si="9"/>
        <v>-21</v>
      </c>
    </row>
    <row r="30" spans="2:10">
      <c r="B30" s="2" t="s">
        <v>47</v>
      </c>
      <c r="C30" s="2">
        <f t="shared" ref="C30:I30" si="10">SUM(C23:C29)</f>
        <v>28</v>
      </c>
      <c r="D30" s="2">
        <f t="shared" si="10"/>
        <v>56</v>
      </c>
      <c r="E30" s="2">
        <f t="shared" si="10"/>
        <v>0</v>
      </c>
      <c r="F30" s="2">
        <f t="shared" si="10"/>
        <v>0</v>
      </c>
      <c r="G30" s="2">
        <f t="shared" si="10"/>
        <v>28</v>
      </c>
      <c r="H30" s="2">
        <f t="shared" si="10"/>
        <v>112</v>
      </c>
      <c r="I30" s="2">
        <f t="shared" si="10"/>
        <v>-55</v>
      </c>
    </row>
    <row r="31" spans="2:10">
      <c r="B31" s="2" t="s">
        <v>16</v>
      </c>
      <c r="C31" s="2">
        <f t="shared" ref="C31:I31" si="11">AVERAGE(C23:C29)</f>
        <v>4</v>
      </c>
      <c r="D31" s="2">
        <f t="shared" si="11"/>
        <v>8</v>
      </c>
      <c r="E31" s="2">
        <f t="shared" si="11"/>
        <v>0</v>
      </c>
      <c r="F31" s="2">
        <f t="shared" si="11"/>
        <v>0</v>
      </c>
      <c r="G31" s="2">
        <f t="shared" si="11"/>
        <v>4</v>
      </c>
      <c r="H31" s="2">
        <f t="shared" si="11"/>
        <v>16</v>
      </c>
      <c r="I31" s="2">
        <f t="shared" si="11"/>
        <v>-7.8571428571428568</v>
      </c>
      <c r="J31" s="53" t="s">
        <v>92</v>
      </c>
    </row>
    <row r="32" spans="2:10">
      <c r="B32" s="2" t="s">
        <v>91</v>
      </c>
      <c r="C32" s="22"/>
      <c r="D32" s="22"/>
      <c r="E32" s="22"/>
      <c r="F32" s="23"/>
      <c r="G32" s="2">
        <f>SQRT(G31)</f>
        <v>2</v>
      </c>
      <c r="H32" s="2">
        <f>SQRT(H31)</f>
        <v>4</v>
      </c>
      <c r="J32" s="54" t="s">
        <v>62</v>
      </c>
    </row>
    <row r="33" spans="2:9">
      <c r="G33" s="7" t="s">
        <v>5</v>
      </c>
      <c r="H33" s="7" t="s">
        <v>5</v>
      </c>
    </row>
    <row r="34" spans="2:9">
      <c r="G34" s="51" t="s">
        <v>90</v>
      </c>
      <c r="H34" s="51" t="s">
        <v>89</v>
      </c>
    </row>
    <row r="35" spans="2:9">
      <c r="G35" s="52" t="s">
        <v>60</v>
      </c>
      <c r="H35" s="52" t="s">
        <v>60</v>
      </c>
    </row>
    <row r="36" spans="2:9">
      <c r="G36" s="50" t="s">
        <v>64</v>
      </c>
      <c r="H36" s="50" t="s">
        <v>63</v>
      </c>
    </row>
    <row r="38" spans="2:9">
      <c r="D38" s="1" t="s">
        <v>95</v>
      </c>
      <c r="G38" s="1">
        <f>I31/(G32*H32)</f>
        <v>-0.9821428571428571</v>
      </c>
    </row>
    <row r="41" spans="2:9" ht="19.8">
      <c r="B41" s="2"/>
      <c r="C41" s="3" t="s">
        <v>55</v>
      </c>
      <c r="D41" s="3" t="s">
        <v>93</v>
      </c>
      <c r="E41" s="3" t="s">
        <v>58</v>
      </c>
      <c r="F41" s="3" t="s">
        <v>68</v>
      </c>
      <c r="G41" s="3" t="s">
        <v>98</v>
      </c>
      <c r="H41" s="3" t="s">
        <v>99</v>
      </c>
      <c r="I41" s="3" t="s">
        <v>65</v>
      </c>
    </row>
    <row r="42" spans="2:9">
      <c r="B42" s="2" t="s">
        <v>54</v>
      </c>
      <c r="C42" s="5">
        <v>1</v>
      </c>
      <c r="D42" s="5">
        <v>1</v>
      </c>
      <c r="E42" s="2">
        <f t="shared" ref="E42:E48" si="12">C42-$C$12</f>
        <v>-3</v>
      </c>
      <c r="F42" s="2">
        <f t="shared" ref="F42:F48" si="13">D42-$D$12</f>
        <v>-7</v>
      </c>
      <c r="G42" s="2">
        <f t="shared" ref="G42:H48" si="14">E42^2</f>
        <v>9</v>
      </c>
      <c r="H42" s="2">
        <f t="shared" si="14"/>
        <v>49</v>
      </c>
      <c r="I42" s="2">
        <f t="shared" ref="I42:I48" si="15">E42*F42</f>
        <v>21</v>
      </c>
    </row>
    <row r="43" spans="2:9">
      <c r="B43" s="2" t="s">
        <v>53</v>
      </c>
      <c r="C43" s="5">
        <v>2</v>
      </c>
      <c r="D43" s="5">
        <v>13</v>
      </c>
      <c r="E43" s="2">
        <f t="shared" si="12"/>
        <v>-2</v>
      </c>
      <c r="F43" s="2">
        <f t="shared" si="13"/>
        <v>5</v>
      </c>
      <c r="G43" s="2">
        <f t="shared" si="14"/>
        <v>4</v>
      </c>
      <c r="H43" s="2">
        <f t="shared" si="14"/>
        <v>25</v>
      </c>
      <c r="I43" s="2">
        <f t="shared" si="15"/>
        <v>-10</v>
      </c>
    </row>
    <row r="44" spans="2:9">
      <c r="B44" s="2" t="s">
        <v>52</v>
      </c>
      <c r="C44" s="5">
        <v>3</v>
      </c>
      <c r="D44" s="5">
        <v>6</v>
      </c>
      <c r="E44" s="2">
        <f t="shared" si="12"/>
        <v>-1</v>
      </c>
      <c r="F44" s="2">
        <f t="shared" si="13"/>
        <v>-2</v>
      </c>
      <c r="G44" s="2">
        <f t="shared" si="14"/>
        <v>1</v>
      </c>
      <c r="H44" s="2">
        <f t="shared" si="14"/>
        <v>4</v>
      </c>
      <c r="I44" s="2">
        <f t="shared" si="15"/>
        <v>2</v>
      </c>
    </row>
    <row r="45" spans="2:9">
      <c r="B45" s="2" t="s">
        <v>51</v>
      </c>
      <c r="C45" s="5">
        <v>4</v>
      </c>
      <c r="D45" s="5">
        <v>11</v>
      </c>
      <c r="E45" s="2">
        <f t="shared" si="12"/>
        <v>0</v>
      </c>
      <c r="F45" s="2">
        <f t="shared" si="13"/>
        <v>3</v>
      </c>
      <c r="G45" s="2">
        <f t="shared" si="14"/>
        <v>0</v>
      </c>
      <c r="H45" s="2">
        <f t="shared" si="14"/>
        <v>9</v>
      </c>
      <c r="I45" s="2">
        <f t="shared" si="15"/>
        <v>0</v>
      </c>
    </row>
    <row r="46" spans="2:9">
      <c r="B46" s="2" t="s">
        <v>50</v>
      </c>
      <c r="C46" s="5">
        <v>5</v>
      </c>
      <c r="D46" s="5">
        <v>8</v>
      </c>
      <c r="E46" s="2">
        <f t="shared" si="12"/>
        <v>1</v>
      </c>
      <c r="F46" s="2">
        <f t="shared" si="13"/>
        <v>0</v>
      </c>
      <c r="G46" s="2">
        <f t="shared" si="14"/>
        <v>1</v>
      </c>
      <c r="H46" s="2">
        <f t="shared" si="14"/>
        <v>0</v>
      </c>
      <c r="I46" s="2">
        <f t="shared" si="15"/>
        <v>0</v>
      </c>
    </row>
    <row r="47" spans="2:9">
      <c r="B47" s="2" t="s">
        <v>49</v>
      </c>
      <c r="C47" s="5">
        <v>6</v>
      </c>
      <c r="D47" s="5">
        <v>12</v>
      </c>
      <c r="E47" s="2">
        <f t="shared" si="12"/>
        <v>2</v>
      </c>
      <c r="F47" s="2">
        <f t="shared" si="13"/>
        <v>4</v>
      </c>
      <c r="G47" s="2">
        <f t="shared" si="14"/>
        <v>4</v>
      </c>
      <c r="H47" s="2">
        <f t="shared" si="14"/>
        <v>16</v>
      </c>
      <c r="I47" s="2">
        <f t="shared" si="15"/>
        <v>8</v>
      </c>
    </row>
    <row r="48" spans="2:9">
      <c r="B48" s="2" t="s">
        <v>48</v>
      </c>
      <c r="C48" s="5">
        <v>7</v>
      </c>
      <c r="D48" s="5">
        <v>5</v>
      </c>
      <c r="E48" s="2">
        <f t="shared" si="12"/>
        <v>3</v>
      </c>
      <c r="F48" s="2">
        <f t="shared" si="13"/>
        <v>-3</v>
      </c>
      <c r="G48" s="2">
        <f t="shared" si="14"/>
        <v>9</v>
      </c>
      <c r="H48" s="2">
        <f t="shared" si="14"/>
        <v>9</v>
      </c>
      <c r="I48" s="2">
        <f t="shared" si="15"/>
        <v>-9</v>
      </c>
    </row>
    <row r="49" spans="2:10">
      <c r="B49" s="2" t="s">
        <v>47</v>
      </c>
      <c r="C49" s="2">
        <f t="shared" ref="C49:I49" si="16">SUM(C42:C48)</f>
        <v>28</v>
      </c>
      <c r="D49" s="2">
        <f t="shared" si="16"/>
        <v>56</v>
      </c>
      <c r="E49" s="2">
        <f t="shared" si="16"/>
        <v>0</v>
      </c>
      <c r="F49" s="2">
        <f t="shared" si="16"/>
        <v>0</v>
      </c>
      <c r="G49" s="2">
        <f t="shared" si="16"/>
        <v>28</v>
      </c>
      <c r="H49" s="2">
        <f t="shared" si="16"/>
        <v>112</v>
      </c>
      <c r="I49" s="2">
        <f t="shared" si="16"/>
        <v>12</v>
      </c>
    </row>
    <row r="50" spans="2:10">
      <c r="B50" s="2" t="s">
        <v>16</v>
      </c>
      <c r="C50" s="2">
        <f t="shared" ref="C50:I50" si="17">AVERAGE(C42:C48)</f>
        <v>4</v>
      </c>
      <c r="D50" s="2">
        <f t="shared" si="17"/>
        <v>8</v>
      </c>
      <c r="E50" s="2">
        <f t="shared" si="17"/>
        <v>0</v>
      </c>
      <c r="F50" s="2">
        <f t="shared" si="17"/>
        <v>0</v>
      </c>
      <c r="G50" s="2">
        <f t="shared" si="17"/>
        <v>4</v>
      </c>
      <c r="H50" s="2">
        <f t="shared" si="17"/>
        <v>16</v>
      </c>
      <c r="I50" s="2">
        <f t="shared" si="17"/>
        <v>1.7142857142857142</v>
      </c>
      <c r="J50" s="53" t="s">
        <v>92</v>
      </c>
    </row>
    <row r="51" spans="2:10">
      <c r="B51" s="2" t="s">
        <v>91</v>
      </c>
      <c r="C51" s="22"/>
      <c r="D51" s="22"/>
      <c r="E51" s="22"/>
      <c r="F51" s="23"/>
      <c r="G51" s="2">
        <f>SQRT(G50)</f>
        <v>2</v>
      </c>
      <c r="H51" s="2">
        <f>SQRT(H50)</f>
        <v>4</v>
      </c>
      <c r="J51" s="54" t="s">
        <v>62</v>
      </c>
    </row>
    <row r="52" spans="2:10">
      <c r="G52" s="7" t="s">
        <v>5</v>
      </c>
      <c r="H52" s="7" t="s">
        <v>5</v>
      </c>
    </row>
    <row r="53" spans="2:10">
      <c r="G53" s="51" t="s">
        <v>90</v>
      </c>
      <c r="H53" s="51" t="s">
        <v>89</v>
      </c>
    </row>
    <row r="54" spans="2:10">
      <c r="G54" s="52" t="s">
        <v>60</v>
      </c>
      <c r="H54" s="52" t="s">
        <v>60</v>
      </c>
    </row>
    <row r="55" spans="2:10">
      <c r="G55" s="50" t="s">
        <v>64</v>
      </c>
      <c r="H55" s="50" t="s">
        <v>63</v>
      </c>
    </row>
    <row r="57" spans="2:10">
      <c r="D57" s="1" t="s">
        <v>95</v>
      </c>
      <c r="G57" s="1">
        <f>I50/(G51*H51)</f>
        <v>0.21428571428571427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F1B19-1872-4229-B26F-696A73CB570D}">
  <dimension ref="B1:J60"/>
  <sheetViews>
    <sheetView showGridLines="0" workbookViewId="0">
      <selection activeCell="B1" sqref="B1"/>
    </sheetView>
  </sheetViews>
  <sheetFormatPr defaultRowHeight="18"/>
  <cols>
    <col min="1" max="1" width="4.33203125" style="1" customWidth="1"/>
    <col min="2" max="2" width="7.109375" style="1" customWidth="1"/>
    <col min="3" max="4" width="4.88671875" style="1" customWidth="1"/>
    <col min="5" max="6" width="8" style="1" customWidth="1"/>
    <col min="7" max="7" width="9.21875" style="1" customWidth="1"/>
    <col min="8" max="8" width="8.77734375" style="1" customWidth="1"/>
    <col min="9" max="9" width="13.6640625" style="1" bestFit="1" customWidth="1"/>
    <col min="10" max="16384" width="8.88671875" style="1"/>
  </cols>
  <sheetData>
    <row r="1" spans="2:10">
      <c r="B1" s="6" t="s">
        <v>106</v>
      </c>
      <c r="G1" s="1" t="s">
        <v>94</v>
      </c>
    </row>
    <row r="3" spans="2:10" ht="19.8">
      <c r="B3" s="2"/>
      <c r="C3" s="3" t="s">
        <v>55</v>
      </c>
      <c r="D3" s="3" t="s">
        <v>93</v>
      </c>
      <c r="E3" s="3" t="s">
        <v>58</v>
      </c>
      <c r="F3" s="3" t="s">
        <v>68</v>
      </c>
      <c r="G3" s="3" t="s">
        <v>98</v>
      </c>
      <c r="H3" s="3" t="s">
        <v>99</v>
      </c>
      <c r="I3" s="3" t="s">
        <v>65</v>
      </c>
    </row>
    <row r="4" spans="2:10">
      <c r="B4" s="2" t="s">
        <v>54</v>
      </c>
      <c r="C4" s="5">
        <v>3</v>
      </c>
      <c r="D4" s="5">
        <v>7</v>
      </c>
      <c r="E4" s="2">
        <f t="shared" ref="E4:E11" si="0">C4-$C$13</f>
        <v>-3</v>
      </c>
      <c r="F4" s="2">
        <f t="shared" ref="F4:F11" si="1">D4-$D$13</f>
        <v>-3</v>
      </c>
      <c r="G4" s="2">
        <f t="shared" ref="G4:H11" si="2">E4^2</f>
        <v>9</v>
      </c>
      <c r="H4" s="2">
        <f t="shared" si="2"/>
        <v>9</v>
      </c>
      <c r="I4" s="2">
        <f t="shared" ref="I4:I11" si="3">E4*F4</f>
        <v>9</v>
      </c>
    </row>
    <row r="5" spans="2:10">
      <c r="B5" s="2" t="s">
        <v>53</v>
      </c>
      <c r="C5" s="5">
        <v>2</v>
      </c>
      <c r="D5" s="5">
        <v>6</v>
      </c>
      <c r="E5" s="2">
        <f t="shared" si="0"/>
        <v>-4</v>
      </c>
      <c r="F5" s="2">
        <f t="shared" si="1"/>
        <v>-4</v>
      </c>
      <c r="G5" s="2">
        <f t="shared" si="2"/>
        <v>16</v>
      </c>
      <c r="H5" s="2">
        <f t="shared" si="2"/>
        <v>16</v>
      </c>
      <c r="I5" s="2">
        <f t="shared" si="3"/>
        <v>16</v>
      </c>
    </row>
    <row r="6" spans="2:10">
      <c r="B6" s="2" t="s">
        <v>52</v>
      </c>
      <c r="C6" s="5">
        <v>13</v>
      </c>
      <c r="D6" s="5">
        <v>17</v>
      </c>
      <c r="E6" s="2">
        <f t="shared" si="0"/>
        <v>7</v>
      </c>
      <c r="F6" s="2">
        <f t="shared" si="1"/>
        <v>7</v>
      </c>
      <c r="G6" s="2">
        <f t="shared" si="2"/>
        <v>49</v>
      </c>
      <c r="H6" s="2">
        <f t="shared" si="2"/>
        <v>49</v>
      </c>
      <c r="I6" s="2">
        <f t="shared" si="3"/>
        <v>49</v>
      </c>
    </row>
    <row r="7" spans="2:10">
      <c r="B7" s="2" t="s">
        <v>51</v>
      </c>
      <c r="C7" s="5">
        <v>6</v>
      </c>
      <c r="D7" s="5">
        <v>10</v>
      </c>
      <c r="E7" s="2">
        <f t="shared" si="0"/>
        <v>0</v>
      </c>
      <c r="F7" s="2">
        <f t="shared" si="1"/>
        <v>0</v>
      </c>
      <c r="G7" s="2">
        <f t="shared" si="2"/>
        <v>0</v>
      </c>
      <c r="H7" s="2">
        <f t="shared" si="2"/>
        <v>0</v>
      </c>
      <c r="I7" s="2">
        <f t="shared" si="3"/>
        <v>0</v>
      </c>
    </row>
    <row r="8" spans="2:10">
      <c r="B8" s="2" t="s">
        <v>50</v>
      </c>
      <c r="C8" s="5">
        <v>10</v>
      </c>
      <c r="D8" s="5">
        <v>16</v>
      </c>
      <c r="E8" s="2">
        <f t="shared" si="0"/>
        <v>4</v>
      </c>
      <c r="F8" s="2">
        <f t="shared" si="1"/>
        <v>6</v>
      </c>
      <c r="G8" s="2">
        <f t="shared" si="2"/>
        <v>16</v>
      </c>
      <c r="H8" s="2">
        <f t="shared" si="2"/>
        <v>36</v>
      </c>
      <c r="I8" s="2">
        <f t="shared" si="3"/>
        <v>24</v>
      </c>
    </row>
    <row r="9" spans="2:10">
      <c r="B9" s="2" t="s">
        <v>49</v>
      </c>
      <c r="C9" s="5">
        <v>4</v>
      </c>
      <c r="D9" s="5">
        <v>10</v>
      </c>
      <c r="E9" s="2">
        <f t="shared" si="0"/>
        <v>-2</v>
      </c>
      <c r="F9" s="2">
        <f t="shared" si="1"/>
        <v>0</v>
      </c>
      <c r="G9" s="2">
        <f t="shared" si="2"/>
        <v>4</v>
      </c>
      <c r="H9" s="2">
        <f t="shared" si="2"/>
        <v>0</v>
      </c>
      <c r="I9" s="2">
        <f t="shared" si="3"/>
        <v>0</v>
      </c>
    </row>
    <row r="10" spans="2:10">
      <c r="B10" s="2" t="s">
        <v>48</v>
      </c>
      <c r="C10" s="5">
        <v>1</v>
      </c>
      <c r="D10" s="5">
        <v>1</v>
      </c>
      <c r="E10" s="2">
        <f t="shared" si="0"/>
        <v>-5</v>
      </c>
      <c r="F10" s="2">
        <f t="shared" si="1"/>
        <v>-9</v>
      </c>
      <c r="G10" s="2">
        <f t="shared" si="2"/>
        <v>25</v>
      </c>
      <c r="H10" s="2">
        <f t="shared" si="2"/>
        <v>81</v>
      </c>
      <c r="I10" s="2">
        <f t="shared" si="3"/>
        <v>45</v>
      </c>
    </row>
    <row r="11" spans="2:10">
      <c r="B11" s="2" t="s">
        <v>73</v>
      </c>
      <c r="C11" s="5">
        <v>9</v>
      </c>
      <c r="D11" s="5">
        <v>13</v>
      </c>
      <c r="E11" s="2">
        <f t="shared" si="0"/>
        <v>3</v>
      </c>
      <c r="F11" s="2">
        <f t="shared" si="1"/>
        <v>3</v>
      </c>
      <c r="G11" s="2">
        <f t="shared" si="2"/>
        <v>9</v>
      </c>
      <c r="H11" s="2">
        <f t="shared" si="2"/>
        <v>9</v>
      </c>
      <c r="I11" s="2">
        <f t="shared" si="3"/>
        <v>9</v>
      </c>
    </row>
    <row r="12" spans="2:10">
      <c r="B12" s="2" t="s">
        <v>47</v>
      </c>
      <c r="C12" s="2">
        <f t="shared" ref="C12:I12" si="4">SUM(C4:C11)</f>
        <v>48</v>
      </c>
      <c r="D12" s="2">
        <f t="shared" si="4"/>
        <v>80</v>
      </c>
      <c r="E12" s="2">
        <f t="shared" si="4"/>
        <v>0</v>
      </c>
      <c r="F12" s="2">
        <f t="shared" si="4"/>
        <v>0</v>
      </c>
      <c r="G12" s="2">
        <f t="shared" si="4"/>
        <v>128</v>
      </c>
      <c r="H12" s="2">
        <f t="shared" si="4"/>
        <v>200</v>
      </c>
      <c r="I12" s="2">
        <f t="shared" si="4"/>
        <v>152</v>
      </c>
    </row>
    <row r="13" spans="2:10">
      <c r="B13" s="2" t="s">
        <v>16</v>
      </c>
      <c r="C13" s="2">
        <f t="shared" ref="C13:I13" si="5">AVERAGE(C4:C11)</f>
        <v>6</v>
      </c>
      <c r="D13" s="2">
        <f t="shared" si="5"/>
        <v>10</v>
      </c>
      <c r="E13" s="2">
        <f t="shared" si="5"/>
        <v>0</v>
      </c>
      <c r="F13" s="2">
        <f t="shared" si="5"/>
        <v>0</v>
      </c>
      <c r="G13" s="2">
        <f t="shared" si="5"/>
        <v>16</v>
      </c>
      <c r="H13" s="2">
        <f t="shared" si="5"/>
        <v>25</v>
      </c>
      <c r="I13" s="2">
        <f t="shared" si="5"/>
        <v>19</v>
      </c>
      <c r="J13" s="53" t="s">
        <v>92</v>
      </c>
    </row>
    <row r="14" spans="2:10">
      <c r="B14" s="2" t="s">
        <v>91</v>
      </c>
      <c r="C14" s="22"/>
      <c r="D14" s="22"/>
      <c r="E14" s="22"/>
      <c r="F14" s="23"/>
      <c r="G14" s="2">
        <f>SQRT(G13)</f>
        <v>4</v>
      </c>
      <c r="H14" s="2">
        <f>SQRT(H13)</f>
        <v>5</v>
      </c>
      <c r="J14" s="54" t="s">
        <v>62</v>
      </c>
    </row>
    <row r="15" spans="2:10">
      <c r="G15" s="7" t="s">
        <v>5</v>
      </c>
      <c r="H15" s="7" t="s">
        <v>5</v>
      </c>
    </row>
    <row r="16" spans="2:10">
      <c r="G16" s="51" t="s">
        <v>90</v>
      </c>
      <c r="H16" s="51" t="s">
        <v>89</v>
      </c>
    </row>
    <row r="17" spans="2:9">
      <c r="G17" s="52" t="s">
        <v>60</v>
      </c>
      <c r="H17" s="52" t="s">
        <v>60</v>
      </c>
    </row>
    <row r="18" spans="2:9">
      <c r="G18" s="50" t="s">
        <v>64</v>
      </c>
      <c r="H18" s="50" t="s">
        <v>63</v>
      </c>
    </row>
    <row r="20" spans="2:9">
      <c r="D20" s="1" t="s">
        <v>95</v>
      </c>
      <c r="G20" s="1">
        <f>I13/(G14*H14)</f>
        <v>0.95</v>
      </c>
    </row>
    <row r="23" spans="2:9" ht="19.8">
      <c r="B23" s="2"/>
      <c r="C23" s="3" t="s">
        <v>55</v>
      </c>
      <c r="D23" s="3" t="s">
        <v>93</v>
      </c>
      <c r="E23" s="3" t="s">
        <v>58</v>
      </c>
      <c r="F23" s="3" t="s">
        <v>68</v>
      </c>
      <c r="G23" s="3" t="s">
        <v>98</v>
      </c>
      <c r="H23" s="3" t="s">
        <v>99</v>
      </c>
      <c r="I23" s="3" t="s">
        <v>65</v>
      </c>
    </row>
    <row r="24" spans="2:9">
      <c r="B24" s="2" t="s">
        <v>54</v>
      </c>
      <c r="C24" s="5">
        <v>9</v>
      </c>
      <c r="D24" s="5">
        <v>6</v>
      </c>
      <c r="E24" s="2">
        <f t="shared" ref="E24:E31" si="6">C24-$C$13</f>
        <v>3</v>
      </c>
      <c r="F24" s="2">
        <f t="shared" ref="F24:F31" si="7">D24-$D$13</f>
        <v>-4</v>
      </c>
      <c r="G24" s="2">
        <f t="shared" ref="G24:H31" si="8">E24^2</f>
        <v>9</v>
      </c>
      <c r="H24" s="2">
        <f t="shared" si="8"/>
        <v>16</v>
      </c>
      <c r="I24" s="2">
        <f t="shared" ref="I24:I31" si="9">E24*F24</f>
        <v>-12</v>
      </c>
    </row>
    <row r="25" spans="2:9">
      <c r="B25" s="2" t="s">
        <v>53</v>
      </c>
      <c r="C25" s="5">
        <v>10</v>
      </c>
      <c r="D25" s="5">
        <v>7</v>
      </c>
      <c r="E25" s="2">
        <f t="shared" si="6"/>
        <v>4</v>
      </c>
      <c r="F25" s="2">
        <f t="shared" si="7"/>
        <v>-3</v>
      </c>
      <c r="G25" s="2">
        <f t="shared" si="8"/>
        <v>16</v>
      </c>
      <c r="H25" s="2">
        <f t="shared" si="8"/>
        <v>9</v>
      </c>
      <c r="I25" s="2">
        <f t="shared" si="9"/>
        <v>-12</v>
      </c>
    </row>
    <row r="26" spans="2:9">
      <c r="B26" s="2" t="s">
        <v>52</v>
      </c>
      <c r="C26" s="5">
        <v>6</v>
      </c>
      <c r="D26" s="5">
        <v>10</v>
      </c>
      <c r="E26" s="2">
        <f t="shared" si="6"/>
        <v>0</v>
      </c>
      <c r="F26" s="2">
        <f t="shared" si="7"/>
        <v>0</v>
      </c>
      <c r="G26" s="2">
        <f t="shared" si="8"/>
        <v>0</v>
      </c>
      <c r="H26" s="2">
        <f t="shared" si="8"/>
        <v>0</v>
      </c>
      <c r="I26" s="2">
        <f t="shared" si="9"/>
        <v>0</v>
      </c>
    </row>
    <row r="27" spans="2:9">
      <c r="B27" s="2" t="s">
        <v>51</v>
      </c>
      <c r="C27" s="5">
        <v>1</v>
      </c>
      <c r="D27" s="5">
        <v>17</v>
      </c>
      <c r="E27" s="2">
        <f t="shared" si="6"/>
        <v>-5</v>
      </c>
      <c r="F27" s="2">
        <f t="shared" si="7"/>
        <v>7</v>
      </c>
      <c r="G27" s="2">
        <f t="shared" si="8"/>
        <v>25</v>
      </c>
      <c r="H27" s="2">
        <f t="shared" si="8"/>
        <v>49</v>
      </c>
      <c r="I27" s="2">
        <f t="shared" si="9"/>
        <v>-35</v>
      </c>
    </row>
    <row r="28" spans="2:9">
      <c r="B28" s="2" t="s">
        <v>50</v>
      </c>
      <c r="C28" s="5">
        <v>13</v>
      </c>
      <c r="D28" s="5">
        <v>1</v>
      </c>
      <c r="E28" s="2">
        <f t="shared" si="6"/>
        <v>7</v>
      </c>
      <c r="F28" s="2">
        <f t="shared" si="7"/>
        <v>-9</v>
      </c>
      <c r="G28" s="2">
        <f t="shared" si="8"/>
        <v>49</v>
      </c>
      <c r="H28" s="2">
        <f t="shared" si="8"/>
        <v>81</v>
      </c>
      <c r="I28" s="2">
        <f t="shared" si="9"/>
        <v>-63</v>
      </c>
    </row>
    <row r="29" spans="2:9">
      <c r="B29" s="2" t="s">
        <v>49</v>
      </c>
      <c r="C29" s="5">
        <v>4</v>
      </c>
      <c r="D29" s="5">
        <v>13</v>
      </c>
      <c r="E29" s="2">
        <f t="shared" si="6"/>
        <v>-2</v>
      </c>
      <c r="F29" s="2">
        <f t="shared" si="7"/>
        <v>3</v>
      </c>
      <c r="G29" s="2">
        <f t="shared" si="8"/>
        <v>4</v>
      </c>
      <c r="H29" s="2">
        <f t="shared" si="8"/>
        <v>9</v>
      </c>
      <c r="I29" s="2">
        <f t="shared" si="9"/>
        <v>-6</v>
      </c>
    </row>
    <row r="30" spans="2:9">
      <c r="B30" s="2" t="s">
        <v>48</v>
      </c>
      <c r="C30" s="5">
        <v>3</v>
      </c>
      <c r="D30" s="5">
        <v>10</v>
      </c>
      <c r="E30" s="2">
        <f t="shared" si="6"/>
        <v>-3</v>
      </c>
      <c r="F30" s="2">
        <f t="shared" si="7"/>
        <v>0</v>
      </c>
      <c r="G30" s="2">
        <f t="shared" si="8"/>
        <v>9</v>
      </c>
      <c r="H30" s="2">
        <f t="shared" si="8"/>
        <v>0</v>
      </c>
      <c r="I30" s="2">
        <f t="shared" si="9"/>
        <v>0</v>
      </c>
    </row>
    <row r="31" spans="2:9">
      <c r="B31" s="2" t="s">
        <v>73</v>
      </c>
      <c r="C31" s="5">
        <v>2</v>
      </c>
      <c r="D31" s="5">
        <v>16</v>
      </c>
      <c r="E31" s="2">
        <f t="shared" si="6"/>
        <v>-4</v>
      </c>
      <c r="F31" s="2">
        <f t="shared" si="7"/>
        <v>6</v>
      </c>
      <c r="G31" s="2">
        <f t="shared" si="8"/>
        <v>16</v>
      </c>
      <c r="H31" s="2">
        <f t="shared" si="8"/>
        <v>36</v>
      </c>
      <c r="I31" s="2">
        <f t="shared" si="9"/>
        <v>-24</v>
      </c>
    </row>
    <row r="32" spans="2:9">
      <c r="B32" s="2" t="s">
        <v>47</v>
      </c>
      <c r="C32" s="2">
        <f t="shared" ref="C32:I32" si="10">SUM(C24:C31)</f>
        <v>48</v>
      </c>
      <c r="D32" s="2">
        <f t="shared" si="10"/>
        <v>80</v>
      </c>
      <c r="E32" s="2">
        <f t="shared" si="10"/>
        <v>0</v>
      </c>
      <c r="F32" s="2">
        <f t="shared" si="10"/>
        <v>0</v>
      </c>
      <c r="G32" s="2">
        <f t="shared" si="10"/>
        <v>128</v>
      </c>
      <c r="H32" s="2">
        <f t="shared" si="10"/>
        <v>200</v>
      </c>
      <c r="I32" s="2">
        <f t="shared" si="10"/>
        <v>-152</v>
      </c>
    </row>
    <row r="33" spans="2:10">
      <c r="B33" s="2" t="s">
        <v>16</v>
      </c>
      <c r="C33" s="2">
        <f t="shared" ref="C33:I33" si="11">AVERAGE(C24:C31)</f>
        <v>6</v>
      </c>
      <c r="D33" s="2">
        <f t="shared" si="11"/>
        <v>10</v>
      </c>
      <c r="E33" s="2">
        <f t="shared" si="11"/>
        <v>0</v>
      </c>
      <c r="F33" s="2">
        <f t="shared" si="11"/>
        <v>0</v>
      </c>
      <c r="G33" s="2">
        <f t="shared" si="11"/>
        <v>16</v>
      </c>
      <c r="H33" s="2">
        <f t="shared" si="11"/>
        <v>25</v>
      </c>
      <c r="I33" s="2">
        <f t="shared" si="11"/>
        <v>-19</v>
      </c>
      <c r="J33" s="53" t="s">
        <v>92</v>
      </c>
    </row>
    <row r="34" spans="2:10">
      <c r="B34" s="2" t="s">
        <v>91</v>
      </c>
      <c r="C34" s="22"/>
      <c r="D34" s="22"/>
      <c r="E34" s="22"/>
      <c r="F34" s="23"/>
      <c r="G34" s="2">
        <f>SQRT(G33)</f>
        <v>4</v>
      </c>
      <c r="H34" s="2">
        <f>SQRT(H33)</f>
        <v>5</v>
      </c>
      <c r="J34" s="54" t="s">
        <v>62</v>
      </c>
    </row>
    <row r="35" spans="2:10">
      <c r="G35" s="7" t="s">
        <v>5</v>
      </c>
      <c r="H35" s="7" t="s">
        <v>5</v>
      </c>
    </row>
    <row r="36" spans="2:10">
      <c r="G36" s="51" t="s">
        <v>90</v>
      </c>
      <c r="H36" s="51" t="s">
        <v>89</v>
      </c>
    </row>
    <row r="37" spans="2:10">
      <c r="G37" s="52" t="s">
        <v>60</v>
      </c>
      <c r="H37" s="52" t="s">
        <v>60</v>
      </c>
    </row>
    <row r="38" spans="2:10">
      <c r="G38" s="50" t="s">
        <v>64</v>
      </c>
      <c r="H38" s="50" t="s">
        <v>63</v>
      </c>
    </row>
    <row r="40" spans="2:10">
      <c r="D40" s="1" t="s">
        <v>95</v>
      </c>
      <c r="G40" s="1">
        <f>I33/(G34*H34)</f>
        <v>-0.95</v>
      </c>
    </row>
    <row r="43" spans="2:10" ht="19.8">
      <c r="B43" s="2"/>
      <c r="C43" s="3" t="s">
        <v>55</v>
      </c>
      <c r="D43" s="3" t="s">
        <v>93</v>
      </c>
      <c r="E43" s="3" t="s">
        <v>58</v>
      </c>
      <c r="F43" s="3" t="s">
        <v>68</v>
      </c>
      <c r="G43" s="3" t="s">
        <v>98</v>
      </c>
      <c r="H43" s="3" t="s">
        <v>99</v>
      </c>
      <c r="I43" s="3" t="s">
        <v>65</v>
      </c>
    </row>
    <row r="44" spans="2:10">
      <c r="B44" s="2" t="s">
        <v>54</v>
      </c>
      <c r="C44" s="5">
        <v>13</v>
      </c>
      <c r="D44" s="5">
        <v>6</v>
      </c>
      <c r="E44" s="2">
        <f t="shared" ref="E44:E51" si="12">C44-$C$13</f>
        <v>7</v>
      </c>
      <c r="F44" s="2">
        <f t="shared" ref="F44:F51" si="13">D44-$D$13</f>
        <v>-4</v>
      </c>
      <c r="G44" s="2">
        <f t="shared" ref="G44:H51" si="14">E44^2</f>
        <v>49</v>
      </c>
      <c r="H44" s="2">
        <f t="shared" si="14"/>
        <v>16</v>
      </c>
      <c r="I44" s="2">
        <f t="shared" ref="I44:I51" si="15">E44*F44</f>
        <v>-28</v>
      </c>
    </row>
    <row r="45" spans="2:10">
      <c r="B45" s="2" t="s">
        <v>53</v>
      </c>
      <c r="C45" s="5">
        <v>4</v>
      </c>
      <c r="D45" s="5">
        <v>17</v>
      </c>
      <c r="E45" s="2">
        <f t="shared" si="12"/>
        <v>-2</v>
      </c>
      <c r="F45" s="2">
        <f t="shared" si="13"/>
        <v>7</v>
      </c>
      <c r="G45" s="2">
        <f t="shared" si="14"/>
        <v>4</v>
      </c>
      <c r="H45" s="2">
        <f t="shared" si="14"/>
        <v>49</v>
      </c>
      <c r="I45" s="2">
        <f t="shared" si="15"/>
        <v>-14</v>
      </c>
    </row>
    <row r="46" spans="2:10">
      <c r="B46" s="2" t="s">
        <v>52</v>
      </c>
      <c r="C46" s="5">
        <v>1</v>
      </c>
      <c r="D46" s="5">
        <v>10</v>
      </c>
      <c r="E46" s="2">
        <f t="shared" si="12"/>
        <v>-5</v>
      </c>
      <c r="F46" s="2">
        <f t="shared" si="13"/>
        <v>0</v>
      </c>
      <c r="G46" s="2">
        <f t="shared" si="14"/>
        <v>25</v>
      </c>
      <c r="H46" s="2">
        <f t="shared" si="14"/>
        <v>0</v>
      </c>
      <c r="I46" s="2">
        <f t="shared" si="15"/>
        <v>0</v>
      </c>
    </row>
    <row r="47" spans="2:10">
      <c r="B47" s="2" t="s">
        <v>51</v>
      </c>
      <c r="C47" s="5">
        <v>6</v>
      </c>
      <c r="D47" s="5">
        <v>16</v>
      </c>
      <c r="E47" s="2">
        <f t="shared" si="12"/>
        <v>0</v>
      </c>
      <c r="F47" s="2">
        <f t="shared" si="13"/>
        <v>6</v>
      </c>
      <c r="G47" s="2">
        <f t="shared" si="14"/>
        <v>0</v>
      </c>
      <c r="H47" s="2">
        <f t="shared" si="14"/>
        <v>36</v>
      </c>
      <c r="I47" s="2">
        <f t="shared" si="15"/>
        <v>0</v>
      </c>
    </row>
    <row r="48" spans="2:10">
      <c r="B48" s="2" t="s">
        <v>50</v>
      </c>
      <c r="C48" s="5">
        <v>2</v>
      </c>
      <c r="D48" s="5">
        <v>1</v>
      </c>
      <c r="E48" s="2">
        <f t="shared" si="12"/>
        <v>-4</v>
      </c>
      <c r="F48" s="2">
        <f t="shared" si="13"/>
        <v>-9</v>
      </c>
      <c r="G48" s="2">
        <f t="shared" si="14"/>
        <v>16</v>
      </c>
      <c r="H48" s="2">
        <f t="shared" si="14"/>
        <v>81</v>
      </c>
      <c r="I48" s="2">
        <f t="shared" si="15"/>
        <v>36</v>
      </c>
    </row>
    <row r="49" spans="2:10">
      <c r="B49" s="2" t="s">
        <v>49</v>
      </c>
      <c r="C49" s="5">
        <v>9</v>
      </c>
      <c r="D49" s="5">
        <v>7</v>
      </c>
      <c r="E49" s="2">
        <f t="shared" si="12"/>
        <v>3</v>
      </c>
      <c r="F49" s="2">
        <f t="shared" si="13"/>
        <v>-3</v>
      </c>
      <c r="G49" s="2">
        <f t="shared" si="14"/>
        <v>9</v>
      </c>
      <c r="H49" s="2">
        <f t="shared" si="14"/>
        <v>9</v>
      </c>
      <c r="I49" s="2">
        <f t="shared" si="15"/>
        <v>-9</v>
      </c>
    </row>
    <row r="50" spans="2:10">
      <c r="B50" s="2" t="s">
        <v>48</v>
      </c>
      <c r="C50" s="5">
        <v>10</v>
      </c>
      <c r="D50" s="5">
        <v>13</v>
      </c>
      <c r="E50" s="2">
        <f t="shared" si="12"/>
        <v>4</v>
      </c>
      <c r="F50" s="2">
        <f t="shared" si="13"/>
        <v>3</v>
      </c>
      <c r="G50" s="2">
        <f t="shared" si="14"/>
        <v>16</v>
      </c>
      <c r="H50" s="2">
        <f t="shared" si="14"/>
        <v>9</v>
      </c>
      <c r="I50" s="2">
        <f t="shared" si="15"/>
        <v>12</v>
      </c>
    </row>
    <row r="51" spans="2:10">
      <c r="B51" s="2" t="s">
        <v>73</v>
      </c>
      <c r="C51" s="5">
        <v>3</v>
      </c>
      <c r="D51" s="5">
        <v>10</v>
      </c>
      <c r="E51" s="2">
        <f t="shared" si="12"/>
        <v>-3</v>
      </c>
      <c r="F51" s="2">
        <f t="shared" si="13"/>
        <v>0</v>
      </c>
      <c r="G51" s="2">
        <f t="shared" si="14"/>
        <v>9</v>
      </c>
      <c r="H51" s="2">
        <f t="shared" si="14"/>
        <v>0</v>
      </c>
      <c r="I51" s="2">
        <f t="shared" si="15"/>
        <v>0</v>
      </c>
    </row>
    <row r="52" spans="2:10">
      <c r="B52" s="2" t="s">
        <v>47</v>
      </c>
      <c r="C52" s="2">
        <f t="shared" ref="C52:I52" si="16">SUM(C44:C51)</f>
        <v>48</v>
      </c>
      <c r="D52" s="2">
        <f t="shared" si="16"/>
        <v>80</v>
      </c>
      <c r="E52" s="2">
        <f t="shared" si="16"/>
        <v>0</v>
      </c>
      <c r="F52" s="2">
        <f t="shared" si="16"/>
        <v>0</v>
      </c>
      <c r="G52" s="2">
        <f t="shared" si="16"/>
        <v>128</v>
      </c>
      <c r="H52" s="2">
        <f t="shared" si="16"/>
        <v>200</v>
      </c>
      <c r="I52" s="2">
        <f t="shared" si="16"/>
        <v>-3</v>
      </c>
    </row>
    <row r="53" spans="2:10">
      <c r="B53" s="2" t="s">
        <v>16</v>
      </c>
      <c r="C53" s="2">
        <f t="shared" ref="C53:I53" si="17">AVERAGE(C44:C51)</f>
        <v>6</v>
      </c>
      <c r="D53" s="2">
        <f t="shared" si="17"/>
        <v>10</v>
      </c>
      <c r="E53" s="2">
        <f t="shared" si="17"/>
        <v>0</v>
      </c>
      <c r="F53" s="2">
        <f t="shared" si="17"/>
        <v>0</v>
      </c>
      <c r="G53" s="2">
        <f t="shared" si="17"/>
        <v>16</v>
      </c>
      <c r="H53" s="2">
        <f t="shared" si="17"/>
        <v>25</v>
      </c>
      <c r="I53" s="2">
        <f t="shared" si="17"/>
        <v>-0.375</v>
      </c>
      <c r="J53" s="53" t="s">
        <v>92</v>
      </c>
    </row>
    <row r="54" spans="2:10">
      <c r="B54" s="2" t="s">
        <v>91</v>
      </c>
      <c r="C54" s="22"/>
      <c r="D54" s="22"/>
      <c r="E54" s="22"/>
      <c r="F54" s="23"/>
      <c r="G54" s="2">
        <f>SQRT(G53)</f>
        <v>4</v>
      </c>
      <c r="H54" s="2">
        <f>SQRT(H53)</f>
        <v>5</v>
      </c>
      <c r="J54" s="54" t="s">
        <v>62</v>
      </c>
    </row>
    <row r="55" spans="2:10">
      <c r="G55" s="7" t="s">
        <v>5</v>
      </c>
      <c r="H55" s="7" t="s">
        <v>5</v>
      </c>
    </row>
    <row r="56" spans="2:10">
      <c r="G56" s="51" t="s">
        <v>90</v>
      </c>
      <c r="H56" s="51" t="s">
        <v>89</v>
      </c>
    </row>
    <row r="57" spans="2:10">
      <c r="G57" s="52" t="s">
        <v>60</v>
      </c>
      <c r="H57" s="52" t="s">
        <v>60</v>
      </c>
    </row>
    <row r="58" spans="2:10">
      <c r="G58" s="50" t="s">
        <v>64</v>
      </c>
      <c r="H58" s="50" t="s">
        <v>63</v>
      </c>
    </row>
    <row r="60" spans="2:10">
      <c r="D60" s="1" t="s">
        <v>95</v>
      </c>
      <c r="G60" s="1">
        <f>I53/(G54*H54)</f>
        <v>-1.8749999999999999E-2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9842-AA36-4F22-929C-8E2954EF6D78}">
  <dimension ref="B1:J63"/>
  <sheetViews>
    <sheetView showGridLines="0" workbookViewId="0">
      <selection activeCell="B1" sqref="B1"/>
    </sheetView>
  </sheetViews>
  <sheetFormatPr defaultRowHeight="18"/>
  <cols>
    <col min="1" max="1" width="3.33203125" style="1" customWidth="1"/>
    <col min="2" max="2" width="7" style="1" customWidth="1"/>
    <col min="3" max="4" width="5.88671875" style="1" customWidth="1"/>
    <col min="5" max="6" width="7.109375" style="1" customWidth="1"/>
    <col min="7" max="8" width="8.88671875" style="1"/>
    <col min="9" max="9" width="15.109375" style="1" bestFit="1" customWidth="1"/>
    <col min="10" max="16384" width="8.88671875" style="1"/>
  </cols>
  <sheetData>
    <row r="1" spans="2:10">
      <c r="B1" s="6" t="s">
        <v>106</v>
      </c>
      <c r="G1" s="1" t="s">
        <v>94</v>
      </c>
    </row>
    <row r="3" spans="2:10" ht="19.8">
      <c r="B3" s="2"/>
      <c r="C3" s="3" t="s">
        <v>55</v>
      </c>
      <c r="D3" s="3" t="s">
        <v>93</v>
      </c>
      <c r="E3" s="3" t="s">
        <v>58</v>
      </c>
      <c r="F3" s="3" t="s">
        <v>68</v>
      </c>
      <c r="G3" s="3" t="s">
        <v>98</v>
      </c>
      <c r="H3" s="3" t="s">
        <v>99</v>
      </c>
      <c r="I3" s="3" t="s">
        <v>65</v>
      </c>
    </row>
    <row r="4" spans="2:10">
      <c r="B4" s="2" t="s">
        <v>54</v>
      </c>
      <c r="C4" s="5">
        <v>1</v>
      </c>
      <c r="D4" s="5">
        <v>1</v>
      </c>
      <c r="E4" s="2">
        <f t="shared" ref="E4:E12" si="0">C4-$C$14</f>
        <v>-8</v>
      </c>
      <c r="F4" s="2">
        <f t="shared" ref="F4:F12" si="1">D4-$D$14</f>
        <v>-8</v>
      </c>
      <c r="G4" s="2">
        <f t="shared" ref="G4:G12" si="2">E4^2</f>
        <v>64</v>
      </c>
      <c r="H4" s="2">
        <f t="shared" ref="H4:H12" si="3">F4^2</f>
        <v>64</v>
      </c>
      <c r="I4" s="2">
        <f t="shared" ref="I4:I12" si="4">E4*F4</f>
        <v>64</v>
      </c>
    </row>
    <row r="5" spans="2:10">
      <c r="B5" s="2" t="s">
        <v>53</v>
      </c>
      <c r="C5" s="5">
        <v>5</v>
      </c>
      <c r="D5" s="5">
        <v>3</v>
      </c>
      <c r="E5" s="2">
        <f t="shared" si="0"/>
        <v>-4</v>
      </c>
      <c r="F5" s="2">
        <f t="shared" si="1"/>
        <v>-6</v>
      </c>
      <c r="G5" s="2">
        <f t="shared" si="2"/>
        <v>16</v>
      </c>
      <c r="H5" s="2">
        <f t="shared" si="3"/>
        <v>36</v>
      </c>
      <c r="I5" s="2">
        <f t="shared" si="4"/>
        <v>24</v>
      </c>
    </row>
    <row r="6" spans="2:10">
      <c r="B6" s="2" t="s">
        <v>52</v>
      </c>
      <c r="C6" s="5">
        <v>7</v>
      </c>
      <c r="D6" s="5">
        <v>4</v>
      </c>
      <c r="E6" s="2">
        <f t="shared" si="0"/>
        <v>-2</v>
      </c>
      <c r="F6" s="2">
        <f t="shared" si="1"/>
        <v>-5</v>
      </c>
      <c r="G6" s="2">
        <f t="shared" si="2"/>
        <v>4</v>
      </c>
      <c r="H6" s="2">
        <f t="shared" si="3"/>
        <v>25</v>
      </c>
      <c r="I6" s="2">
        <f t="shared" si="4"/>
        <v>10</v>
      </c>
    </row>
    <row r="7" spans="2:10">
      <c r="B7" s="2" t="s">
        <v>51</v>
      </c>
      <c r="C7" s="5">
        <v>8</v>
      </c>
      <c r="D7" s="5">
        <v>6</v>
      </c>
      <c r="E7" s="2">
        <f t="shared" si="0"/>
        <v>-1</v>
      </c>
      <c r="F7" s="2">
        <f t="shared" si="1"/>
        <v>-3</v>
      </c>
      <c r="G7" s="2">
        <f t="shared" si="2"/>
        <v>1</v>
      </c>
      <c r="H7" s="2">
        <f t="shared" si="3"/>
        <v>9</v>
      </c>
      <c r="I7" s="2">
        <f t="shared" si="4"/>
        <v>3</v>
      </c>
    </row>
    <row r="8" spans="2:10">
      <c r="B8" s="2" t="s">
        <v>50</v>
      </c>
      <c r="C8" s="5">
        <v>9</v>
      </c>
      <c r="D8" s="5">
        <v>7</v>
      </c>
      <c r="E8" s="2">
        <f t="shared" si="0"/>
        <v>0</v>
      </c>
      <c r="F8" s="2">
        <f t="shared" si="1"/>
        <v>-2</v>
      </c>
      <c r="G8" s="2">
        <f t="shared" si="2"/>
        <v>0</v>
      </c>
      <c r="H8" s="2">
        <f t="shared" si="3"/>
        <v>4</v>
      </c>
      <c r="I8" s="2">
        <f t="shared" si="4"/>
        <v>0</v>
      </c>
    </row>
    <row r="9" spans="2:10">
      <c r="B9" s="2" t="s">
        <v>49</v>
      </c>
      <c r="C9" s="5">
        <v>12</v>
      </c>
      <c r="D9" s="5">
        <v>10</v>
      </c>
      <c r="E9" s="2">
        <f t="shared" si="0"/>
        <v>3</v>
      </c>
      <c r="F9" s="2">
        <f t="shared" si="1"/>
        <v>1</v>
      </c>
      <c r="G9" s="2">
        <f t="shared" si="2"/>
        <v>9</v>
      </c>
      <c r="H9" s="2">
        <f t="shared" si="3"/>
        <v>1</v>
      </c>
      <c r="I9" s="2">
        <f t="shared" si="4"/>
        <v>3</v>
      </c>
    </row>
    <row r="10" spans="2:10">
      <c r="B10" s="2" t="s">
        <v>48</v>
      </c>
      <c r="C10" s="5">
        <v>12</v>
      </c>
      <c r="D10" s="5">
        <v>15</v>
      </c>
      <c r="E10" s="2">
        <f t="shared" si="0"/>
        <v>3</v>
      </c>
      <c r="F10" s="2">
        <f t="shared" si="1"/>
        <v>6</v>
      </c>
      <c r="G10" s="2">
        <f t="shared" si="2"/>
        <v>9</v>
      </c>
      <c r="H10" s="2">
        <f t="shared" si="3"/>
        <v>36</v>
      </c>
      <c r="I10" s="2">
        <f t="shared" si="4"/>
        <v>18</v>
      </c>
    </row>
    <row r="11" spans="2:10">
      <c r="B11" s="2" t="s">
        <v>73</v>
      </c>
      <c r="C11" s="5">
        <v>13</v>
      </c>
      <c r="D11" s="5">
        <v>16</v>
      </c>
      <c r="E11" s="2">
        <f t="shared" si="0"/>
        <v>4</v>
      </c>
      <c r="F11" s="2">
        <f t="shared" si="1"/>
        <v>7</v>
      </c>
      <c r="G11" s="2">
        <f t="shared" si="2"/>
        <v>16</v>
      </c>
      <c r="H11" s="2">
        <f t="shared" si="3"/>
        <v>49</v>
      </c>
      <c r="I11" s="2">
        <f t="shared" si="4"/>
        <v>28</v>
      </c>
    </row>
    <row r="12" spans="2:10">
      <c r="B12" s="2" t="s">
        <v>72</v>
      </c>
      <c r="C12" s="5">
        <v>14</v>
      </c>
      <c r="D12" s="5">
        <v>19</v>
      </c>
      <c r="E12" s="2">
        <f t="shared" si="0"/>
        <v>5</v>
      </c>
      <c r="F12" s="2">
        <f t="shared" si="1"/>
        <v>10</v>
      </c>
      <c r="G12" s="2">
        <f t="shared" si="2"/>
        <v>25</v>
      </c>
      <c r="H12" s="2">
        <f t="shared" si="3"/>
        <v>100</v>
      </c>
      <c r="I12" s="2">
        <f t="shared" si="4"/>
        <v>50</v>
      </c>
    </row>
    <row r="13" spans="2:10">
      <c r="B13" s="2" t="s">
        <v>47</v>
      </c>
      <c r="C13" s="2">
        <f t="shared" ref="C13:I13" si="5">SUM(C4:C12)</f>
        <v>81</v>
      </c>
      <c r="D13" s="2">
        <f t="shared" si="5"/>
        <v>81</v>
      </c>
      <c r="E13" s="2">
        <f t="shared" si="5"/>
        <v>0</v>
      </c>
      <c r="F13" s="2">
        <f t="shared" si="5"/>
        <v>0</v>
      </c>
      <c r="G13" s="2">
        <f t="shared" si="5"/>
        <v>144</v>
      </c>
      <c r="H13" s="2">
        <f t="shared" si="5"/>
        <v>324</v>
      </c>
      <c r="I13" s="2">
        <f t="shared" si="5"/>
        <v>200</v>
      </c>
    </row>
    <row r="14" spans="2:10">
      <c r="B14" s="2" t="s">
        <v>16</v>
      </c>
      <c r="C14" s="2">
        <f t="shared" ref="C14:I14" si="6">AVERAGE(C4:C12)</f>
        <v>9</v>
      </c>
      <c r="D14" s="2">
        <f t="shared" si="6"/>
        <v>9</v>
      </c>
      <c r="E14" s="2">
        <f t="shared" si="6"/>
        <v>0</v>
      </c>
      <c r="F14" s="2">
        <f t="shared" si="6"/>
        <v>0</v>
      </c>
      <c r="G14" s="2">
        <f t="shared" si="6"/>
        <v>16</v>
      </c>
      <c r="H14" s="2">
        <f t="shared" si="6"/>
        <v>36</v>
      </c>
      <c r="I14" s="2">
        <f t="shared" si="6"/>
        <v>22.222222222222221</v>
      </c>
      <c r="J14" s="53" t="s">
        <v>92</v>
      </c>
    </row>
    <row r="15" spans="2:10">
      <c r="B15" s="2" t="s">
        <v>91</v>
      </c>
      <c r="C15" s="22"/>
      <c r="D15" s="22"/>
      <c r="E15" s="22"/>
      <c r="F15" s="23"/>
      <c r="G15" s="2">
        <f>SQRT(G14)</f>
        <v>4</v>
      </c>
      <c r="H15" s="2">
        <f>SQRT(H14)</f>
        <v>6</v>
      </c>
      <c r="J15" s="54" t="s">
        <v>62</v>
      </c>
    </row>
    <row r="16" spans="2:10">
      <c r="G16" s="7" t="s">
        <v>5</v>
      </c>
      <c r="H16" s="7" t="s">
        <v>5</v>
      </c>
    </row>
    <row r="17" spans="2:9">
      <c r="G17" s="51" t="s">
        <v>90</v>
      </c>
      <c r="H17" s="51" t="s">
        <v>89</v>
      </c>
    </row>
    <row r="18" spans="2:9">
      <c r="G18" s="52" t="s">
        <v>60</v>
      </c>
      <c r="H18" s="52" t="s">
        <v>60</v>
      </c>
    </row>
    <row r="19" spans="2:9">
      <c r="G19" s="50" t="s">
        <v>64</v>
      </c>
      <c r="H19" s="50" t="s">
        <v>63</v>
      </c>
    </row>
    <row r="21" spans="2:9">
      <c r="D21" s="1" t="s">
        <v>95</v>
      </c>
      <c r="G21" s="1">
        <f>I14/(G15*H15)</f>
        <v>0.92592592592592593</v>
      </c>
    </row>
    <row r="24" spans="2:9" ht="19.8">
      <c r="B24" s="2"/>
      <c r="C24" s="3" t="s">
        <v>55</v>
      </c>
      <c r="D24" s="3" t="s">
        <v>93</v>
      </c>
      <c r="E24" s="3" t="s">
        <v>58</v>
      </c>
      <c r="F24" s="3" t="s">
        <v>68</v>
      </c>
      <c r="G24" s="3" t="s">
        <v>98</v>
      </c>
      <c r="H24" s="3" t="s">
        <v>99</v>
      </c>
      <c r="I24" s="3" t="s">
        <v>65</v>
      </c>
    </row>
    <row r="25" spans="2:9">
      <c r="B25" s="2" t="s">
        <v>54</v>
      </c>
      <c r="C25" s="5">
        <v>1</v>
      </c>
      <c r="D25" s="5">
        <v>19</v>
      </c>
      <c r="E25" s="2">
        <f t="shared" ref="E25:E33" si="7">C25-$C$14</f>
        <v>-8</v>
      </c>
      <c r="F25" s="2">
        <f t="shared" ref="F25:F33" si="8">D25-$D$14</f>
        <v>10</v>
      </c>
      <c r="G25" s="2">
        <f t="shared" ref="G25:G33" si="9">E25^2</f>
        <v>64</v>
      </c>
      <c r="H25" s="2">
        <f t="shared" ref="H25:H33" si="10">F25^2</f>
        <v>100</v>
      </c>
      <c r="I25" s="2">
        <f t="shared" ref="I25:I33" si="11">E25*F25</f>
        <v>-80</v>
      </c>
    </row>
    <row r="26" spans="2:9">
      <c r="B26" s="2" t="s">
        <v>53</v>
      </c>
      <c r="C26" s="5">
        <v>5</v>
      </c>
      <c r="D26" s="5">
        <v>16</v>
      </c>
      <c r="E26" s="2">
        <f t="shared" si="7"/>
        <v>-4</v>
      </c>
      <c r="F26" s="2">
        <f t="shared" si="8"/>
        <v>7</v>
      </c>
      <c r="G26" s="2">
        <f t="shared" si="9"/>
        <v>16</v>
      </c>
      <c r="H26" s="2">
        <f t="shared" si="10"/>
        <v>49</v>
      </c>
      <c r="I26" s="2">
        <f t="shared" si="11"/>
        <v>-28</v>
      </c>
    </row>
    <row r="27" spans="2:9">
      <c r="B27" s="2" t="s">
        <v>52</v>
      </c>
      <c r="C27" s="5">
        <v>7</v>
      </c>
      <c r="D27" s="5">
        <v>15</v>
      </c>
      <c r="E27" s="2">
        <f t="shared" si="7"/>
        <v>-2</v>
      </c>
      <c r="F27" s="2">
        <f t="shared" si="8"/>
        <v>6</v>
      </c>
      <c r="G27" s="2">
        <f t="shared" si="9"/>
        <v>4</v>
      </c>
      <c r="H27" s="2">
        <f t="shared" si="10"/>
        <v>36</v>
      </c>
      <c r="I27" s="2">
        <f t="shared" si="11"/>
        <v>-12</v>
      </c>
    </row>
    <row r="28" spans="2:9">
      <c r="B28" s="2" t="s">
        <v>51</v>
      </c>
      <c r="C28" s="5">
        <v>8</v>
      </c>
      <c r="D28" s="5">
        <v>10</v>
      </c>
      <c r="E28" s="2">
        <f t="shared" si="7"/>
        <v>-1</v>
      </c>
      <c r="F28" s="2">
        <f t="shared" si="8"/>
        <v>1</v>
      </c>
      <c r="G28" s="2">
        <f t="shared" si="9"/>
        <v>1</v>
      </c>
      <c r="H28" s="2">
        <f t="shared" si="10"/>
        <v>1</v>
      </c>
      <c r="I28" s="2">
        <f t="shared" si="11"/>
        <v>-1</v>
      </c>
    </row>
    <row r="29" spans="2:9">
      <c r="B29" s="2" t="s">
        <v>50</v>
      </c>
      <c r="C29" s="5">
        <v>9</v>
      </c>
      <c r="D29" s="5">
        <v>7</v>
      </c>
      <c r="E29" s="2">
        <f t="shared" si="7"/>
        <v>0</v>
      </c>
      <c r="F29" s="2">
        <f t="shared" si="8"/>
        <v>-2</v>
      </c>
      <c r="G29" s="2">
        <f t="shared" si="9"/>
        <v>0</v>
      </c>
      <c r="H29" s="2">
        <f t="shared" si="10"/>
        <v>4</v>
      </c>
      <c r="I29" s="2">
        <f t="shared" si="11"/>
        <v>0</v>
      </c>
    </row>
    <row r="30" spans="2:9">
      <c r="B30" s="2" t="s">
        <v>49</v>
      </c>
      <c r="C30" s="5">
        <v>12</v>
      </c>
      <c r="D30" s="5">
        <v>6</v>
      </c>
      <c r="E30" s="2">
        <f t="shared" si="7"/>
        <v>3</v>
      </c>
      <c r="F30" s="2">
        <f t="shared" si="8"/>
        <v>-3</v>
      </c>
      <c r="G30" s="2">
        <f t="shared" si="9"/>
        <v>9</v>
      </c>
      <c r="H30" s="2">
        <f t="shared" si="10"/>
        <v>9</v>
      </c>
      <c r="I30" s="2">
        <f t="shared" si="11"/>
        <v>-9</v>
      </c>
    </row>
    <row r="31" spans="2:9">
      <c r="B31" s="2" t="s">
        <v>48</v>
      </c>
      <c r="C31" s="5">
        <v>12</v>
      </c>
      <c r="D31" s="5">
        <v>4</v>
      </c>
      <c r="E31" s="2">
        <f t="shared" si="7"/>
        <v>3</v>
      </c>
      <c r="F31" s="2">
        <f t="shared" si="8"/>
        <v>-5</v>
      </c>
      <c r="G31" s="2">
        <f t="shared" si="9"/>
        <v>9</v>
      </c>
      <c r="H31" s="2">
        <f t="shared" si="10"/>
        <v>25</v>
      </c>
      <c r="I31" s="2">
        <f t="shared" si="11"/>
        <v>-15</v>
      </c>
    </row>
    <row r="32" spans="2:9">
      <c r="B32" s="2" t="s">
        <v>73</v>
      </c>
      <c r="C32" s="5">
        <v>13</v>
      </c>
      <c r="D32" s="5">
        <v>3</v>
      </c>
      <c r="E32" s="2">
        <f t="shared" si="7"/>
        <v>4</v>
      </c>
      <c r="F32" s="2">
        <f t="shared" si="8"/>
        <v>-6</v>
      </c>
      <c r="G32" s="2">
        <f t="shared" si="9"/>
        <v>16</v>
      </c>
      <c r="H32" s="2">
        <f t="shared" si="10"/>
        <v>36</v>
      </c>
      <c r="I32" s="2">
        <f t="shared" si="11"/>
        <v>-24</v>
      </c>
    </row>
    <row r="33" spans="2:10">
      <c r="B33" s="2" t="s">
        <v>72</v>
      </c>
      <c r="C33" s="5">
        <v>14</v>
      </c>
      <c r="D33" s="5">
        <v>1</v>
      </c>
      <c r="E33" s="2">
        <f t="shared" si="7"/>
        <v>5</v>
      </c>
      <c r="F33" s="2">
        <f t="shared" si="8"/>
        <v>-8</v>
      </c>
      <c r="G33" s="2">
        <f t="shared" si="9"/>
        <v>25</v>
      </c>
      <c r="H33" s="2">
        <f t="shared" si="10"/>
        <v>64</v>
      </c>
      <c r="I33" s="2">
        <f t="shared" si="11"/>
        <v>-40</v>
      </c>
    </row>
    <row r="34" spans="2:10">
      <c r="B34" s="2" t="s">
        <v>47</v>
      </c>
      <c r="C34" s="2">
        <f t="shared" ref="C34:I34" si="12">SUM(C25:C33)</f>
        <v>81</v>
      </c>
      <c r="D34" s="2">
        <f t="shared" si="12"/>
        <v>81</v>
      </c>
      <c r="E34" s="2">
        <f t="shared" si="12"/>
        <v>0</v>
      </c>
      <c r="F34" s="2">
        <f t="shared" si="12"/>
        <v>0</v>
      </c>
      <c r="G34" s="2">
        <f t="shared" si="12"/>
        <v>144</v>
      </c>
      <c r="H34" s="2">
        <f t="shared" si="12"/>
        <v>324</v>
      </c>
      <c r="I34" s="2">
        <f t="shared" si="12"/>
        <v>-209</v>
      </c>
    </row>
    <row r="35" spans="2:10">
      <c r="B35" s="2" t="s">
        <v>16</v>
      </c>
      <c r="C35" s="2">
        <f t="shared" ref="C35:I35" si="13">AVERAGE(C25:C33)</f>
        <v>9</v>
      </c>
      <c r="D35" s="2">
        <f t="shared" si="13"/>
        <v>9</v>
      </c>
      <c r="E35" s="2">
        <f t="shared" si="13"/>
        <v>0</v>
      </c>
      <c r="F35" s="2">
        <f t="shared" si="13"/>
        <v>0</v>
      </c>
      <c r="G35" s="2">
        <f t="shared" si="13"/>
        <v>16</v>
      </c>
      <c r="H35" s="2">
        <f t="shared" si="13"/>
        <v>36</v>
      </c>
      <c r="I35" s="2">
        <f t="shared" si="13"/>
        <v>-23.222222222222221</v>
      </c>
      <c r="J35" s="53" t="s">
        <v>92</v>
      </c>
    </row>
    <row r="36" spans="2:10">
      <c r="B36" s="2" t="s">
        <v>91</v>
      </c>
      <c r="C36" s="22"/>
      <c r="D36" s="22"/>
      <c r="E36" s="22"/>
      <c r="F36" s="23"/>
      <c r="G36" s="2">
        <f>SQRT(G35)</f>
        <v>4</v>
      </c>
      <c r="H36" s="2">
        <f>SQRT(H35)</f>
        <v>6</v>
      </c>
      <c r="J36" s="54" t="s">
        <v>62</v>
      </c>
    </row>
    <row r="37" spans="2:10">
      <c r="G37" s="7" t="s">
        <v>5</v>
      </c>
      <c r="H37" s="7" t="s">
        <v>5</v>
      </c>
    </row>
    <row r="38" spans="2:10">
      <c r="G38" s="51" t="s">
        <v>90</v>
      </c>
      <c r="H38" s="51" t="s">
        <v>89</v>
      </c>
    </row>
    <row r="39" spans="2:10">
      <c r="G39" s="52" t="s">
        <v>60</v>
      </c>
      <c r="H39" s="52" t="s">
        <v>60</v>
      </c>
    </row>
    <row r="40" spans="2:10">
      <c r="G40" s="50" t="s">
        <v>64</v>
      </c>
      <c r="H40" s="50" t="s">
        <v>63</v>
      </c>
    </row>
    <row r="42" spans="2:10">
      <c r="D42" s="1" t="s">
        <v>95</v>
      </c>
      <c r="G42" s="1">
        <f>I35/(G36*H36)</f>
        <v>-0.96759259259259256</v>
      </c>
    </row>
    <row r="45" spans="2:10" ht="19.8">
      <c r="B45" s="2"/>
      <c r="C45" s="3" t="s">
        <v>55</v>
      </c>
      <c r="D45" s="3" t="s">
        <v>93</v>
      </c>
      <c r="E45" s="3" t="s">
        <v>58</v>
      </c>
      <c r="F45" s="3" t="s">
        <v>68</v>
      </c>
      <c r="G45" s="3" t="s">
        <v>98</v>
      </c>
      <c r="H45" s="3" t="s">
        <v>99</v>
      </c>
      <c r="I45" s="3" t="s">
        <v>65</v>
      </c>
    </row>
    <row r="46" spans="2:10">
      <c r="B46" s="2" t="s">
        <v>54</v>
      </c>
      <c r="C46" s="5">
        <v>1</v>
      </c>
      <c r="D46" s="5">
        <v>4</v>
      </c>
      <c r="E46" s="2">
        <f t="shared" ref="E46:E54" si="14">C46-$C$14</f>
        <v>-8</v>
      </c>
      <c r="F46" s="2">
        <f t="shared" ref="F46:F54" si="15">D46-$D$14</f>
        <v>-5</v>
      </c>
      <c r="G46" s="2">
        <f t="shared" ref="G46:G54" si="16">E46^2</f>
        <v>64</v>
      </c>
      <c r="H46" s="2">
        <f t="shared" ref="H46:H54" si="17">F46^2</f>
        <v>25</v>
      </c>
      <c r="I46" s="2">
        <f t="shared" ref="I46:I54" si="18">E46*F46</f>
        <v>40</v>
      </c>
    </row>
    <row r="47" spans="2:10">
      <c r="B47" s="2" t="s">
        <v>53</v>
      </c>
      <c r="C47" s="5">
        <v>5</v>
      </c>
      <c r="D47" s="5">
        <v>6</v>
      </c>
      <c r="E47" s="2">
        <f t="shared" si="14"/>
        <v>-4</v>
      </c>
      <c r="F47" s="2">
        <f t="shared" si="15"/>
        <v>-3</v>
      </c>
      <c r="G47" s="2">
        <f t="shared" si="16"/>
        <v>16</v>
      </c>
      <c r="H47" s="2">
        <f t="shared" si="17"/>
        <v>9</v>
      </c>
      <c r="I47" s="2">
        <f t="shared" si="18"/>
        <v>12</v>
      </c>
    </row>
    <row r="48" spans="2:10">
      <c r="B48" s="2" t="s">
        <v>52</v>
      </c>
      <c r="C48" s="5">
        <v>7</v>
      </c>
      <c r="D48" s="5">
        <v>19</v>
      </c>
      <c r="E48" s="2">
        <f t="shared" si="14"/>
        <v>-2</v>
      </c>
      <c r="F48" s="2">
        <f t="shared" si="15"/>
        <v>10</v>
      </c>
      <c r="G48" s="2">
        <f t="shared" si="16"/>
        <v>4</v>
      </c>
      <c r="H48" s="2">
        <f t="shared" si="17"/>
        <v>100</v>
      </c>
      <c r="I48" s="2">
        <f t="shared" si="18"/>
        <v>-20</v>
      </c>
    </row>
    <row r="49" spans="2:10">
      <c r="B49" s="2" t="s">
        <v>51</v>
      </c>
      <c r="C49" s="5">
        <v>8</v>
      </c>
      <c r="D49" s="5">
        <v>3</v>
      </c>
      <c r="E49" s="2">
        <f t="shared" si="14"/>
        <v>-1</v>
      </c>
      <c r="F49" s="2">
        <f t="shared" si="15"/>
        <v>-6</v>
      </c>
      <c r="G49" s="2">
        <f t="shared" si="16"/>
        <v>1</v>
      </c>
      <c r="H49" s="2">
        <f t="shared" si="17"/>
        <v>36</v>
      </c>
      <c r="I49" s="2">
        <f t="shared" si="18"/>
        <v>6</v>
      </c>
    </row>
    <row r="50" spans="2:10">
      <c r="B50" s="2" t="s">
        <v>50</v>
      </c>
      <c r="C50" s="5">
        <v>9</v>
      </c>
      <c r="D50" s="5">
        <v>16</v>
      </c>
      <c r="E50" s="2">
        <f t="shared" si="14"/>
        <v>0</v>
      </c>
      <c r="F50" s="2">
        <f t="shared" si="15"/>
        <v>7</v>
      </c>
      <c r="G50" s="2">
        <f t="shared" si="16"/>
        <v>0</v>
      </c>
      <c r="H50" s="2">
        <f t="shared" si="17"/>
        <v>49</v>
      </c>
      <c r="I50" s="2">
        <f t="shared" si="18"/>
        <v>0</v>
      </c>
    </row>
    <row r="51" spans="2:10">
      <c r="B51" s="2" t="s">
        <v>49</v>
      </c>
      <c r="C51" s="5">
        <v>12</v>
      </c>
      <c r="D51" s="5">
        <v>10</v>
      </c>
      <c r="E51" s="2">
        <f t="shared" si="14"/>
        <v>3</v>
      </c>
      <c r="F51" s="2">
        <f t="shared" si="15"/>
        <v>1</v>
      </c>
      <c r="G51" s="2">
        <f t="shared" si="16"/>
        <v>9</v>
      </c>
      <c r="H51" s="2">
        <f t="shared" si="17"/>
        <v>1</v>
      </c>
      <c r="I51" s="2">
        <f t="shared" si="18"/>
        <v>3</v>
      </c>
    </row>
    <row r="52" spans="2:10">
      <c r="B52" s="2" t="s">
        <v>48</v>
      </c>
      <c r="C52" s="5">
        <v>12</v>
      </c>
      <c r="D52" s="5">
        <v>15</v>
      </c>
      <c r="E52" s="2">
        <f t="shared" si="14"/>
        <v>3</v>
      </c>
      <c r="F52" s="2">
        <f t="shared" si="15"/>
        <v>6</v>
      </c>
      <c r="G52" s="2">
        <f t="shared" si="16"/>
        <v>9</v>
      </c>
      <c r="H52" s="2">
        <f t="shared" si="17"/>
        <v>36</v>
      </c>
      <c r="I52" s="2">
        <f t="shared" si="18"/>
        <v>18</v>
      </c>
    </row>
    <row r="53" spans="2:10">
      <c r="B53" s="2" t="s">
        <v>73</v>
      </c>
      <c r="C53" s="5">
        <v>13</v>
      </c>
      <c r="D53" s="5">
        <v>7</v>
      </c>
      <c r="E53" s="2">
        <f t="shared" si="14"/>
        <v>4</v>
      </c>
      <c r="F53" s="2">
        <f t="shared" si="15"/>
        <v>-2</v>
      </c>
      <c r="G53" s="2">
        <f t="shared" si="16"/>
        <v>16</v>
      </c>
      <c r="H53" s="2">
        <f t="shared" si="17"/>
        <v>4</v>
      </c>
      <c r="I53" s="2">
        <f t="shared" si="18"/>
        <v>-8</v>
      </c>
    </row>
    <row r="54" spans="2:10">
      <c r="B54" s="2" t="s">
        <v>72</v>
      </c>
      <c r="C54" s="5">
        <v>14</v>
      </c>
      <c r="D54" s="5">
        <v>1</v>
      </c>
      <c r="E54" s="2">
        <f t="shared" si="14"/>
        <v>5</v>
      </c>
      <c r="F54" s="2">
        <f t="shared" si="15"/>
        <v>-8</v>
      </c>
      <c r="G54" s="2">
        <f t="shared" si="16"/>
        <v>25</v>
      </c>
      <c r="H54" s="2">
        <f t="shared" si="17"/>
        <v>64</v>
      </c>
      <c r="I54" s="2">
        <f t="shared" si="18"/>
        <v>-40</v>
      </c>
    </row>
    <row r="55" spans="2:10">
      <c r="B55" s="2" t="s">
        <v>47</v>
      </c>
      <c r="C55" s="2">
        <f t="shared" ref="C55:I55" si="19">SUM(C46:C54)</f>
        <v>81</v>
      </c>
      <c r="D55" s="2">
        <f t="shared" si="19"/>
        <v>81</v>
      </c>
      <c r="E55" s="2">
        <f t="shared" si="19"/>
        <v>0</v>
      </c>
      <c r="F55" s="2">
        <f t="shared" si="19"/>
        <v>0</v>
      </c>
      <c r="G55" s="2">
        <f t="shared" si="19"/>
        <v>144</v>
      </c>
      <c r="H55" s="2">
        <f t="shared" si="19"/>
        <v>324</v>
      </c>
      <c r="I55" s="2">
        <f t="shared" si="19"/>
        <v>11</v>
      </c>
    </row>
    <row r="56" spans="2:10">
      <c r="B56" s="2" t="s">
        <v>16</v>
      </c>
      <c r="C56" s="2">
        <f t="shared" ref="C56:I56" si="20">AVERAGE(C46:C54)</f>
        <v>9</v>
      </c>
      <c r="D56" s="2">
        <f t="shared" si="20"/>
        <v>9</v>
      </c>
      <c r="E56" s="2">
        <f t="shared" si="20"/>
        <v>0</v>
      </c>
      <c r="F56" s="2">
        <f t="shared" si="20"/>
        <v>0</v>
      </c>
      <c r="G56" s="2">
        <f t="shared" si="20"/>
        <v>16</v>
      </c>
      <c r="H56" s="2">
        <f t="shared" si="20"/>
        <v>36</v>
      </c>
      <c r="I56" s="2">
        <f t="shared" si="20"/>
        <v>1.2222222222222223</v>
      </c>
      <c r="J56" s="53" t="s">
        <v>92</v>
      </c>
    </row>
    <row r="57" spans="2:10">
      <c r="B57" s="2" t="s">
        <v>91</v>
      </c>
      <c r="C57" s="22"/>
      <c r="D57" s="22"/>
      <c r="E57" s="22"/>
      <c r="F57" s="23"/>
      <c r="G57" s="2">
        <f>SQRT(G56)</f>
        <v>4</v>
      </c>
      <c r="H57" s="2">
        <f>SQRT(H56)</f>
        <v>6</v>
      </c>
      <c r="J57" s="54" t="s">
        <v>62</v>
      </c>
    </row>
    <row r="58" spans="2:10">
      <c r="G58" s="7" t="s">
        <v>5</v>
      </c>
      <c r="H58" s="7" t="s">
        <v>5</v>
      </c>
    </row>
    <row r="59" spans="2:10">
      <c r="G59" s="51" t="s">
        <v>90</v>
      </c>
      <c r="H59" s="51" t="s">
        <v>89</v>
      </c>
    </row>
    <row r="60" spans="2:10">
      <c r="G60" s="52" t="s">
        <v>60</v>
      </c>
      <c r="H60" s="52" t="s">
        <v>60</v>
      </c>
    </row>
    <row r="61" spans="2:10">
      <c r="G61" s="50" t="s">
        <v>64</v>
      </c>
      <c r="H61" s="50" t="s">
        <v>63</v>
      </c>
    </row>
    <row r="63" spans="2:10">
      <c r="D63" s="1" t="s">
        <v>95</v>
      </c>
      <c r="G63" s="1">
        <f>I56/(G57*H57)</f>
        <v>5.092592592592593E-2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E4F42-FCE0-4C17-90AA-8E10BECC9C5B}">
  <dimension ref="B1:J66"/>
  <sheetViews>
    <sheetView showGridLines="0" workbookViewId="0"/>
  </sheetViews>
  <sheetFormatPr defaultRowHeight="18"/>
  <cols>
    <col min="1" max="1" width="4.33203125" style="1" customWidth="1"/>
    <col min="2" max="2" width="7.33203125" style="1" customWidth="1"/>
    <col min="3" max="4" width="5.21875" style="1" customWidth="1"/>
    <col min="5" max="6" width="7.21875" style="1" customWidth="1"/>
    <col min="7" max="8" width="8.88671875" style="1"/>
    <col min="9" max="9" width="13.6640625" style="1" bestFit="1" customWidth="1"/>
    <col min="10" max="16384" width="8.88671875" style="1"/>
  </cols>
  <sheetData>
    <row r="1" spans="2:10">
      <c r="B1" s="6" t="s">
        <v>106</v>
      </c>
      <c r="G1" s="1" t="s">
        <v>94</v>
      </c>
    </row>
    <row r="3" spans="2:10" ht="19.8">
      <c r="B3" s="2"/>
      <c r="C3" s="3" t="s">
        <v>55</v>
      </c>
      <c r="D3" s="3" t="s">
        <v>93</v>
      </c>
      <c r="E3" s="3" t="s">
        <v>58</v>
      </c>
      <c r="F3" s="3" t="s">
        <v>68</v>
      </c>
      <c r="G3" s="3" t="s">
        <v>98</v>
      </c>
      <c r="H3" s="3" t="s">
        <v>99</v>
      </c>
      <c r="I3" s="3" t="s">
        <v>65</v>
      </c>
    </row>
    <row r="4" spans="2:10">
      <c r="B4" s="2" t="s">
        <v>54</v>
      </c>
      <c r="C4" s="5">
        <v>1</v>
      </c>
      <c r="D4" s="5">
        <v>1</v>
      </c>
      <c r="E4" s="2">
        <f t="shared" ref="E4:E13" si="0">C4-$C$15</f>
        <v>-6</v>
      </c>
      <c r="F4" s="2">
        <f t="shared" ref="F4:F13" si="1">D4-$D$15</f>
        <v>-9</v>
      </c>
      <c r="G4" s="2">
        <f t="shared" ref="G4:G13" si="2">E4^2</f>
        <v>36</v>
      </c>
      <c r="H4" s="2">
        <f t="shared" ref="H4:H13" si="3">F4^2</f>
        <v>81</v>
      </c>
      <c r="I4" s="2">
        <f t="shared" ref="I4:I13" si="4">E4*F4</f>
        <v>54</v>
      </c>
    </row>
    <row r="5" spans="2:10">
      <c r="B5" s="2" t="s">
        <v>53</v>
      </c>
      <c r="C5" s="5">
        <v>2</v>
      </c>
      <c r="D5" s="5">
        <v>4</v>
      </c>
      <c r="E5" s="2">
        <f t="shared" si="0"/>
        <v>-5</v>
      </c>
      <c r="F5" s="2">
        <f t="shared" si="1"/>
        <v>-6</v>
      </c>
      <c r="G5" s="2">
        <f t="shared" si="2"/>
        <v>25</v>
      </c>
      <c r="H5" s="2">
        <f t="shared" si="3"/>
        <v>36</v>
      </c>
      <c r="I5" s="2">
        <f t="shared" si="4"/>
        <v>30</v>
      </c>
    </row>
    <row r="6" spans="2:10">
      <c r="B6" s="2" t="s">
        <v>52</v>
      </c>
      <c r="C6" s="5">
        <v>3</v>
      </c>
      <c r="D6" s="5">
        <v>6</v>
      </c>
      <c r="E6" s="2">
        <f t="shared" si="0"/>
        <v>-4</v>
      </c>
      <c r="F6" s="2">
        <f t="shared" si="1"/>
        <v>-4</v>
      </c>
      <c r="G6" s="2">
        <f t="shared" si="2"/>
        <v>16</v>
      </c>
      <c r="H6" s="2">
        <f t="shared" si="3"/>
        <v>16</v>
      </c>
      <c r="I6" s="2">
        <f t="shared" si="4"/>
        <v>16</v>
      </c>
    </row>
    <row r="7" spans="2:10">
      <c r="B7" s="2" t="s">
        <v>51</v>
      </c>
      <c r="C7" s="5">
        <v>5</v>
      </c>
      <c r="D7" s="5">
        <v>7</v>
      </c>
      <c r="E7" s="2">
        <f t="shared" si="0"/>
        <v>-2</v>
      </c>
      <c r="F7" s="2">
        <f t="shared" si="1"/>
        <v>-3</v>
      </c>
      <c r="G7" s="2">
        <f t="shared" si="2"/>
        <v>4</v>
      </c>
      <c r="H7" s="2">
        <f t="shared" si="3"/>
        <v>9</v>
      </c>
      <c r="I7" s="2">
        <f t="shared" si="4"/>
        <v>6</v>
      </c>
    </row>
    <row r="8" spans="2:10">
      <c r="B8" s="2" t="s">
        <v>50</v>
      </c>
      <c r="C8" s="5">
        <v>7</v>
      </c>
      <c r="D8" s="5">
        <v>11</v>
      </c>
      <c r="E8" s="2">
        <f t="shared" si="0"/>
        <v>0</v>
      </c>
      <c r="F8" s="2">
        <f t="shared" si="1"/>
        <v>1</v>
      </c>
      <c r="G8" s="2">
        <f t="shared" si="2"/>
        <v>0</v>
      </c>
      <c r="H8" s="2">
        <f t="shared" si="3"/>
        <v>1</v>
      </c>
      <c r="I8" s="2">
        <f t="shared" si="4"/>
        <v>0</v>
      </c>
    </row>
    <row r="9" spans="2:10">
      <c r="B9" s="2" t="s">
        <v>49</v>
      </c>
      <c r="C9" s="5">
        <v>8</v>
      </c>
      <c r="D9" s="5">
        <v>12</v>
      </c>
      <c r="E9" s="2">
        <f t="shared" si="0"/>
        <v>1</v>
      </c>
      <c r="F9" s="2">
        <f t="shared" si="1"/>
        <v>2</v>
      </c>
      <c r="G9" s="2">
        <f t="shared" si="2"/>
        <v>1</v>
      </c>
      <c r="H9" s="2">
        <f t="shared" si="3"/>
        <v>4</v>
      </c>
      <c r="I9" s="2">
        <f t="shared" si="4"/>
        <v>2</v>
      </c>
    </row>
    <row r="10" spans="2:10">
      <c r="B10" s="2" t="s">
        <v>48</v>
      </c>
      <c r="C10" s="5">
        <v>9</v>
      </c>
      <c r="D10" s="5">
        <v>12</v>
      </c>
      <c r="E10" s="2">
        <f t="shared" si="0"/>
        <v>2</v>
      </c>
      <c r="F10" s="2">
        <f t="shared" si="1"/>
        <v>2</v>
      </c>
      <c r="G10" s="2">
        <f t="shared" si="2"/>
        <v>4</v>
      </c>
      <c r="H10" s="2">
        <f t="shared" si="3"/>
        <v>4</v>
      </c>
      <c r="I10" s="2">
        <f t="shared" si="4"/>
        <v>4</v>
      </c>
    </row>
    <row r="11" spans="2:10">
      <c r="B11" s="2" t="s">
        <v>73</v>
      </c>
      <c r="C11" s="5">
        <v>10</v>
      </c>
      <c r="D11" s="5">
        <v>15</v>
      </c>
      <c r="E11" s="2">
        <f t="shared" si="0"/>
        <v>3</v>
      </c>
      <c r="F11" s="2">
        <f t="shared" si="1"/>
        <v>5</v>
      </c>
      <c r="G11" s="2">
        <f t="shared" si="2"/>
        <v>9</v>
      </c>
      <c r="H11" s="2">
        <f t="shared" si="3"/>
        <v>25</v>
      </c>
      <c r="I11" s="2">
        <f t="shared" si="4"/>
        <v>15</v>
      </c>
    </row>
    <row r="12" spans="2:10">
      <c r="B12" s="2" t="s">
        <v>72</v>
      </c>
      <c r="C12" s="5">
        <v>11</v>
      </c>
      <c r="D12" s="5">
        <v>15</v>
      </c>
      <c r="E12" s="2">
        <f t="shared" si="0"/>
        <v>4</v>
      </c>
      <c r="F12" s="2">
        <f t="shared" si="1"/>
        <v>5</v>
      </c>
      <c r="G12" s="2">
        <f t="shared" si="2"/>
        <v>16</v>
      </c>
      <c r="H12" s="2">
        <f t="shared" si="3"/>
        <v>25</v>
      </c>
      <c r="I12" s="2">
        <f t="shared" si="4"/>
        <v>20</v>
      </c>
    </row>
    <row r="13" spans="2:10">
      <c r="B13" s="2" t="s">
        <v>71</v>
      </c>
      <c r="C13" s="5">
        <v>14</v>
      </c>
      <c r="D13" s="5">
        <v>17</v>
      </c>
      <c r="E13" s="2">
        <f t="shared" si="0"/>
        <v>7</v>
      </c>
      <c r="F13" s="2">
        <f t="shared" si="1"/>
        <v>7</v>
      </c>
      <c r="G13" s="2">
        <f t="shared" si="2"/>
        <v>49</v>
      </c>
      <c r="H13" s="2">
        <f t="shared" si="3"/>
        <v>49</v>
      </c>
      <c r="I13" s="2">
        <f t="shared" si="4"/>
        <v>49</v>
      </c>
    </row>
    <row r="14" spans="2:10">
      <c r="B14" s="2" t="s">
        <v>47</v>
      </c>
      <c r="C14" s="2">
        <f t="shared" ref="C14:I14" si="5">SUM(C4:C13)</f>
        <v>70</v>
      </c>
      <c r="D14" s="2">
        <f t="shared" si="5"/>
        <v>100</v>
      </c>
      <c r="E14" s="2">
        <f t="shared" si="5"/>
        <v>0</v>
      </c>
      <c r="F14" s="2">
        <f t="shared" si="5"/>
        <v>0</v>
      </c>
      <c r="G14" s="2">
        <f t="shared" si="5"/>
        <v>160</v>
      </c>
      <c r="H14" s="2">
        <f t="shared" si="5"/>
        <v>250</v>
      </c>
      <c r="I14" s="2">
        <f t="shared" si="5"/>
        <v>196</v>
      </c>
    </row>
    <row r="15" spans="2:10">
      <c r="B15" s="2" t="s">
        <v>16</v>
      </c>
      <c r="C15" s="2">
        <f t="shared" ref="C15:I15" si="6">AVERAGE(C4:C13)</f>
        <v>7</v>
      </c>
      <c r="D15" s="2">
        <f t="shared" si="6"/>
        <v>10</v>
      </c>
      <c r="E15" s="2">
        <f t="shared" si="6"/>
        <v>0</v>
      </c>
      <c r="F15" s="2">
        <f t="shared" si="6"/>
        <v>0</v>
      </c>
      <c r="G15" s="2">
        <f t="shared" si="6"/>
        <v>16</v>
      </c>
      <c r="H15" s="2">
        <f t="shared" si="6"/>
        <v>25</v>
      </c>
      <c r="I15" s="2">
        <f t="shared" si="6"/>
        <v>19.600000000000001</v>
      </c>
      <c r="J15" s="53" t="s">
        <v>92</v>
      </c>
    </row>
    <row r="16" spans="2:10">
      <c r="B16" s="2" t="s">
        <v>91</v>
      </c>
      <c r="C16" s="22"/>
      <c r="D16" s="22"/>
      <c r="E16" s="22"/>
      <c r="F16" s="23"/>
      <c r="G16" s="2">
        <f>SQRT(G15)</f>
        <v>4</v>
      </c>
      <c r="H16" s="2">
        <f>SQRT(H15)</f>
        <v>5</v>
      </c>
      <c r="J16" s="54" t="s">
        <v>62</v>
      </c>
    </row>
    <row r="17" spans="2:9">
      <c r="G17" s="7" t="s">
        <v>5</v>
      </c>
      <c r="H17" s="7" t="s">
        <v>5</v>
      </c>
    </row>
    <row r="18" spans="2:9">
      <c r="G18" s="51" t="s">
        <v>90</v>
      </c>
      <c r="H18" s="51" t="s">
        <v>89</v>
      </c>
    </row>
    <row r="19" spans="2:9">
      <c r="G19" s="52" t="s">
        <v>60</v>
      </c>
      <c r="H19" s="52" t="s">
        <v>60</v>
      </c>
    </row>
    <row r="20" spans="2:9">
      <c r="G20" s="50" t="s">
        <v>64</v>
      </c>
      <c r="H20" s="50" t="s">
        <v>63</v>
      </c>
    </row>
    <row r="22" spans="2:9">
      <c r="D22" s="1" t="s">
        <v>95</v>
      </c>
      <c r="G22" s="1">
        <f>I15/(G16*H16)</f>
        <v>0.98000000000000009</v>
      </c>
    </row>
    <row r="25" spans="2:9" ht="19.8">
      <c r="B25" s="2"/>
      <c r="C25" s="3" t="s">
        <v>55</v>
      </c>
      <c r="D25" s="3" t="s">
        <v>93</v>
      </c>
      <c r="E25" s="3" t="s">
        <v>58</v>
      </c>
      <c r="F25" s="3" t="s">
        <v>68</v>
      </c>
      <c r="G25" s="3" t="s">
        <v>98</v>
      </c>
      <c r="H25" s="3" t="s">
        <v>99</v>
      </c>
      <c r="I25" s="3" t="s">
        <v>65</v>
      </c>
    </row>
    <row r="26" spans="2:9">
      <c r="B26" s="2" t="s">
        <v>54</v>
      </c>
      <c r="C26" s="5">
        <v>1</v>
      </c>
      <c r="D26" s="5">
        <v>17</v>
      </c>
      <c r="E26" s="2">
        <f t="shared" ref="E26:E35" si="7">C26-$C$15</f>
        <v>-6</v>
      </c>
      <c r="F26" s="2">
        <f t="shared" ref="F26:F35" si="8">D26-$D$15</f>
        <v>7</v>
      </c>
      <c r="G26" s="2">
        <f t="shared" ref="G26:G35" si="9">E26^2</f>
        <v>36</v>
      </c>
      <c r="H26" s="2">
        <f t="shared" ref="H26:H35" si="10">F26^2</f>
        <v>49</v>
      </c>
      <c r="I26" s="2">
        <f t="shared" ref="I26:I35" si="11">E26*F26</f>
        <v>-42</v>
      </c>
    </row>
    <row r="27" spans="2:9">
      <c r="B27" s="2" t="s">
        <v>53</v>
      </c>
      <c r="C27" s="5">
        <v>2</v>
      </c>
      <c r="D27" s="5">
        <v>15</v>
      </c>
      <c r="E27" s="2">
        <f t="shared" si="7"/>
        <v>-5</v>
      </c>
      <c r="F27" s="2">
        <f t="shared" si="8"/>
        <v>5</v>
      </c>
      <c r="G27" s="2">
        <f t="shared" si="9"/>
        <v>25</v>
      </c>
      <c r="H27" s="2">
        <f t="shared" si="10"/>
        <v>25</v>
      </c>
      <c r="I27" s="2">
        <f t="shared" si="11"/>
        <v>-25</v>
      </c>
    </row>
    <row r="28" spans="2:9">
      <c r="B28" s="2" t="s">
        <v>52</v>
      </c>
      <c r="C28" s="5">
        <v>3</v>
      </c>
      <c r="D28" s="5">
        <v>15</v>
      </c>
      <c r="E28" s="2">
        <f t="shared" si="7"/>
        <v>-4</v>
      </c>
      <c r="F28" s="2">
        <f t="shared" si="8"/>
        <v>5</v>
      </c>
      <c r="G28" s="2">
        <f t="shared" si="9"/>
        <v>16</v>
      </c>
      <c r="H28" s="2">
        <f t="shared" si="10"/>
        <v>25</v>
      </c>
      <c r="I28" s="2">
        <f t="shared" si="11"/>
        <v>-20</v>
      </c>
    </row>
    <row r="29" spans="2:9">
      <c r="B29" s="2" t="s">
        <v>51</v>
      </c>
      <c r="C29" s="5">
        <v>5</v>
      </c>
      <c r="D29" s="5">
        <v>12</v>
      </c>
      <c r="E29" s="2">
        <f t="shared" si="7"/>
        <v>-2</v>
      </c>
      <c r="F29" s="2">
        <f t="shared" si="8"/>
        <v>2</v>
      </c>
      <c r="G29" s="2">
        <f t="shared" si="9"/>
        <v>4</v>
      </c>
      <c r="H29" s="2">
        <f t="shared" si="10"/>
        <v>4</v>
      </c>
      <c r="I29" s="2">
        <f t="shared" si="11"/>
        <v>-4</v>
      </c>
    </row>
    <row r="30" spans="2:9">
      <c r="B30" s="2" t="s">
        <v>50</v>
      </c>
      <c r="C30" s="5">
        <v>7</v>
      </c>
      <c r="D30" s="5">
        <v>12</v>
      </c>
      <c r="E30" s="2">
        <f t="shared" si="7"/>
        <v>0</v>
      </c>
      <c r="F30" s="2">
        <f t="shared" si="8"/>
        <v>2</v>
      </c>
      <c r="G30" s="2">
        <f t="shared" si="9"/>
        <v>0</v>
      </c>
      <c r="H30" s="2">
        <f t="shared" si="10"/>
        <v>4</v>
      </c>
      <c r="I30" s="2">
        <f t="shared" si="11"/>
        <v>0</v>
      </c>
    </row>
    <row r="31" spans="2:9">
      <c r="B31" s="2" t="s">
        <v>49</v>
      </c>
      <c r="C31" s="5">
        <v>8</v>
      </c>
      <c r="D31" s="5">
        <v>11</v>
      </c>
      <c r="E31" s="2">
        <f t="shared" si="7"/>
        <v>1</v>
      </c>
      <c r="F31" s="2">
        <f t="shared" si="8"/>
        <v>1</v>
      </c>
      <c r="G31" s="2">
        <f t="shared" si="9"/>
        <v>1</v>
      </c>
      <c r="H31" s="2">
        <f t="shared" si="10"/>
        <v>1</v>
      </c>
      <c r="I31" s="2">
        <f t="shared" si="11"/>
        <v>1</v>
      </c>
    </row>
    <row r="32" spans="2:9">
      <c r="B32" s="2" t="s">
        <v>48</v>
      </c>
      <c r="C32" s="5">
        <v>9</v>
      </c>
      <c r="D32" s="5">
        <v>7</v>
      </c>
      <c r="E32" s="2">
        <f t="shared" si="7"/>
        <v>2</v>
      </c>
      <c r="F32" s="2">
        <f t="shared" si="8"/>
        <v>-3</v>
      </c>
      <c r="G32" s="2">
        <f t="shared" si="9"/>
        <v>4</v>
      </c>
      <c r="H32" s="2">
        <f t="shared" si="10"/>
        <v>9</v>
      </c>
      <c r="I32" s="2">
        <f t="shared" si="11"/>
        <v>-6</v>
      </c>
    </row>
    <row r="33" spans="2:10">
      <c r="B33" s="2" t="s">
        <v>73</v>
      </c>
      <c r="C33" s="5">
        <v>10</v>
      </c>
      <c r="D33" s="5">
        <v>6</v>
      </c>
      <c r="E33" s="2">
        <f t="shared" si="7"/>
        <v>3</v>
      </c>
      <c r="F33" s="2">
        <f t="shared" si="8"/>
        <v>-4</v>
      </c>
      <c r="G33" s="2">
        <f t="shared" si="9"/>
        <v>9</v>
      </c>
      <c r="H33" s="2">
        <f t="shared" si="10"/>
        <v>16</v>
      </c>
      <c r="I33" s="2">
        <f t="shared" si="11"/>
        <v>-12</v>
      </c>
    </row>
    <row r="34" spans="2:10">
      <c r="B34" s="2" t="s">
        <v>72</v>
      </c>
      <c r="C34" s="5">
        <v>11</v>
      </c>
      <c r="D34" s="5">
        <v>4</v>
      </c>
      <c r="E34" s="2">
        <f t="shared" si="7"/>
        <v>4</v>
      </c>
      <c r="F34" s="2">
        <f t="shared" si="8"/>
        <v>-6</v>
      </c>
      <c r="G34" s="2">
        <f t="shared" si="9"/>
        <v>16</v>
      </c>
      <c r="H34" s="2">
        <f t="shared" si="10"/>
        <v>36</v>
      </c>
      <c r="I34" s="2">
        <f t="shared" si="11"/>
        <v>-24</v>
      </c>
    </row>
    <row r="35" spans="2:10">
      <c r="B35" s="2" t="s">
        <v>71</v>
      </c>
      <c r="C35" s="5">
        <v>14</v>
      </c>
      <c r="D35" s="5">
        <v>1</v>
      </c>
      <c r="E35" s="2">
        <f t="shared" si="7"/>
        <v>7</v>
      </c>
      <c r="F35" s="2">
        <f t="shared" si="8"/>
        <v>-9</v>
      </c>
      <c r="G35" s="2">
        <f t="shared" si="9"/>
        <v>49</v>
      </c>
      <c r="H35" s="2">
        <f t="shared" si="10"/>
        <v>81</v>
      </c>
      <c r="I35" s="2">
        <f t="shared" si="11"/>
        <v>-63</v>
      </c>
    </row>
    <row r="36" spans="2:10">
      <c r="B36" s="2" t="s">
        <v>47</v>
      </c>
      <c r="C36" s="2">
        <f t="shared" ref="C36:I36" si="12">SUM(C26:C35)</f>
        <v>70</v>
      </c>
      <c r="D36" s="2">
        <f t="shared" si="12"/>
        <v>100</v>
      </c>
      <c r="E36" s="2">
        <f t="shared" si="12"/>
        <v>0</v>
      </c>
      <c r="F36" s="2">
        <f t="shared" si="12"/>
        <v>0</v>
      </c>
      <c r="G36" s="2">
        <f t="shared" si="12"/>
        <v>160</v>
      </c>
      <c r="H36" s="2">
        <f t="shared" si="12"/>
        <v>250</v>
      </c>
      <c r="I36" s="2">
        <f t="shared" si="12"/>
        <v>-195</v>
      </c>
    </row>
    <row r="37" spans="2:10">
      <c r="B37" s="2" t="s">
        <v>16</v>
      </c>
      <c r="C37" s="2">
        <f t="shared" ref="C37:I37" si="13">AVERAGE(C26:C35)</f>
        <v>7</v>
      </c>
      <c r="D37" s="2">
        <f t="shared" si="13"/>
        <v>10</v>
      </c>
      <c r="E37" s="2">
        <f t="shared" si="13"/>
        <v>0</v>
      </c>
      <c r="F37" s="2">
        <f t="shared" si="13"/>
        <v>0</v>
      </c>
      <c r="G37" s="2">
        <f t="shared" si="13"/>
        <v>16</v>
      </c>
      <c r="H37" s="2">
        <f t="shared" si="13"/>
        <v>25</v>
      </c>
      <c r="I37" s="2">
        <f t="shared" si="13"/>
        <v>-19.5</v>
      </c>
      <c r="J37" s="53" t="s">
        <v>92</v>
      </c>
    </row>
    <row r="38" spans="2:10">
      <c r="B38" s="2" t="s">
        <v>91</v>
      </c>
      <c r="C38" s="22"/>
      <c r="D38" s="22"/>
      <c r="E38" s="22"/>
      <c r="F38" s="23"/>
      <c r="G38" s="2">
        <f>SQRT(G37)</f>
        <v>4</v>
      </c>
      <c r="H38" s="2">
        <f>SQRT(H37)</f>
        <v>5</v>
      </c>
      <c r="J38" s="54" t="s">
        <v>62</v>
      </c>
    </row>
    <row r="39" spans="2:10">
      <c r="G39" s="7" t="s">
        <v>5</v>
      </c>
      <c r="H39" s="7" t="s">
        <v>5</v>
      </c>
    </row>
    <row r="40" spans="2:10">
      <c r="G40" s="51" t="s">
        <v>90</v>
      </c>
      <c r="H40" s="51" t="s">
        <v>89</v>
      </c>
    </row>
    <row r="41" spans="2:10">
      <c r="G41" s="52" t="s">
        <v>60</v>
      </c>
      <c r="H41" s="52" t="s">
        <v>60</v>
      </c>
    </row>
    <row r="42" spans="2:10">
      <c r="G42" s="50" t="s">
        <v>64</v>
      </c>
      <c r="H42" s="50" t="s">
        <v>63</v>
      </c>
    </row>
    <row r="44" spans="2:10">
      <c r="D44" s="1" t="s">
        <v>95</v>
      </c>
      <c r="G44" s="1">
        <f>I37/(G38*H38)</f>
        <v>-0.97499999999999998</v>
      </c>
    </row>
    <row r="47" spans="2:10" ht="19.8">
      <c r="B47" s="2"/>
      <c r="C47" s="3" t="s">
        <v>55</v>
      </c>
      <c r="D47" s="3" t="s">
        <v>93</v>
      </c>
      <c r="E47" s="3" t="s">
        <v>58</v>
      </c>
      <c r="F47" s="3" t="s">
        <v>68</v>
      </c>
      <c r="G47" s="3" t="s">
        <v>98</v>
      </c>
      <c r="H47" s="3" t="s">
        <v>99</v>
      </c>
      <c r="I47" s="3" t="s">
        <v>65</v>
      </c>
    </row>
    <row r="48" spans="2:10">
      <c r="B48" s="2" t="s">
        <v>54</v>
      </c>
      <c r="C48" s="5">
        <v>1</v>
      </c>
      <c r="D48" s="5">
        <v>1</v>
      </c>
      <c r="E48" s="2">
        <f t="shared" ref="E48:E57" si="14">C48-$C$15</f>
        <v>-6</v>
      </c>
      <c r="F48" s="2">
        <f t="shared" ref="F48:F57" si="15">D48-$D$15</f>
        <v>-9</v>
      </c>
      <c r="G48" s="2">
        <f t="shared" ref="G48:G57" si="16">E48^2</f>
        <v>36</v>
      </c>
      <c r="H48" s="2">
        <f t="shared" ref="H48:H57" si="17">F48^2</f>
        <v>81</v>
      </c>
      <c r="I48" s="2">
        <f t="shared" ref="I48:I57" si="18">E48*F48</f>
        <v>54</v>
      </c>
    </row>
    <row r="49" spans="2:10">
      <c r="B49" s="2" t="s">
        <v>53</v>
      </c>
      <c r="C49" s="5">
        <v>2</v>
      </c>
      <c r="D49" s="5">
        <v>4</v>
      </c>
      <c r="E49" s="2">
        <f t="shared" si="14"/>
        <v>-5</v>
      </c>
      <c r="F49" s="2">
        <f t="shared" si="15"/>
        <v>-6</v>
      </c>
      <c r="G49" s="2">
        <f t="shared" si="16"/>
        <v>25</v>
      </c>
      <c r="H49" s="2">
        <f t="shared" si="17"/>
        <v>36</v>
      </c>
      <c r="I49" s="2">
        <f t="shared" si="18"/>
        <v>30</v>
      </c>
    </row>
    <row r="50" spans="2:10">
      <c r="B50" s="2" t="s">
        <v>52</v>
      </c>
      <c r="C50" s="5">
        <v>3</v>
      </c>
      <c r="D50" s="5">
        <v>17</v>
      </c>
      <c r="E50" s="2">
        <f t="shared" si="14"/>
        <v>-4</v>
      </c>
      <c r="F50" s="2">
        <f t="shared" si="15"/>
        <v>7</v>
      </c>
      <c r="G50" s="2">
        <f t="shared" si="16"/>
        <v>16</v>
      </c>
      <c r="H50" s="2">
        <f t="shared" si="17"/>
        <v>49</v>
      </c>
      <c r="I50" s="2">
        <f t="shared" si="18"/>
        <v>-28</v>
      </c>
    </row>
    <row r="51" spans="2:10">
      <c r="B51" s="2" t="s">
        <v>51</v>
      </c>
      <c r="C51" s="5">
        <v>5</v>
      </c>
      <c r="D51" s="5">
        <v>15</v>
      </c>
      <c r="E51" s="2">
        <f t="shared" si="14"/>
        <v>-2</v>
      </c>
      <c r="F51" s="2">
        <f t="shared" si="15"/>
        <v>5</v>
      </c>
      <c r="G51" s="2">
        <f t="shared" si="16"/>
        <v>4</v>
      </c>
      <c r="H51" s="2">
        <f t="shared" si="17"/>
        <v>25</v>
      </c>
      <c r="I51" s="2">
        <f t="shared" si="18"/>
        <v>-10</v>
      </c>
    </row>
    <row r="52" spans="2:10">
      <c r="B52" s="2" t="s">
        <v>50</v>
      </c>
      <c r="C52" s="5">
        <v>7</v>
      </c>
      <c r="D52" s="5">
        <v>11</v>
      </c>
      <c r="E52" s="2">
        <f t="shared" si="14"/>
        <v>0</v>
      </c>
      <c r="F52" s="2">
        <f t="shared" si="15"/>
        <v>1</v>
      </c>
      <c r="G52" s="2">
        <f t="shared" si="16"/>
        <v>0</v>
      </c>
      <c r="H52" s="2">
        <f t="shared" si="17"/>
        <v>1</v>
      </c>
      <c r="I52" s="2">
        <f t="shared" si="18"/>
        <v>0</v>
      </c>
    </row>
    <row r="53" spans="2:10">
      <c r="B53" s="2" t="s">
        <v>49</v>
      </c>
      <c r="C53" s="5">
        <v>8</v>
      </c>
      <c r="D53" s="5">
        <v>12</v>
      </c>
      <c r="E53" s="2">
        <f t="shared" si="14"/>
        <v>1</v>
      </c>
      <c r="F53" s="2">
        <f t="shared" si="15"/>
        <v>2</v>
      </c>
      <c r="G53" s="2">
        <f t="shared" si="16"/>
        <v>1</v>
      </c>
      <c r="H53" s="2">
        <f t="shared" si="17"/>
        <v>4</v>
      </c>
      <c r="I53" s="2">
        <f t="shared" si="18"/>
        <v>2</v>
      </c>
    </row>
    <row r="54" spans="2:10">
      <c r="B54" s="2" t="s">
        <v>48</v>
      </c>
      <c r="C54" s="5">
        <v>9</v>
      </c>
      <c r="D54" s="5">
        <v>12</v>
      </c>
      <c r="E54" s="2">
        <f t="shared" si="14"/>
        <v>2</v>
      </c>
      <c r="F54" s="2">
        <f t="shared" si="15"/>
        <v>2</v>
      </c>
      <c r="G54" s="2">
        <f t="shared" si="16"/>
        <v>4</v>
      </c>
      <c r="H54" s="2">
        <f t="shared" si="17"/>
        <v>4</v>
      </c>
      <c r="I54" s="2">
        <f t="shared" si="18"/>
        <v>4</v>
      </c>
    </row>
    <row r="55" spans="2:10">
      <c r="B55" s="2" t="s">
        <v>73</v>
      </c>
      <c r="C55" s="5">
        <v>10</v>
      </c>
      <c r="D55" s="5">
        <v>7</v>
      </c>
      <c r="E55" s="2">
        <f t="shared" si="14"/>
        <v>3</v>
      </c>
      <c r="F55" s="2">
        <f t="shared" si="15"/>
        <v>-3</v>
      </c>
      <c r="G55" s="2">
        <f t="shared" si="16"/>
        <v>9</v>
      </c>
      <c r="H55" s="2">
        <f t="shared" si="17"/>
        <v>9</v>
      </c>
      <c r="I55" s="2">
        <f t="shared" si="18"/>
        <v>-9</v>
      </c>
    </row>
    <row r="56" spans="2:10">
      <c r="B56" s="2" t="s">
        <v>72</v>
      </c>
      <c r="C56" s="5">
        <v>11</v>
      </c>
      <c r="D56" s="5">
        <v>15</v>
      </c>
      <c r="E56" s="2">
        <f t="shared" si="14"/>
        <v>4</v>
      </c>
      <c r="F56" s="2">
        <f t="shared" si="15"/>
        <v>5</v>
      </c>
      <c r="G56" s="2">
        <f t="shared" si="16"/>
        <v>16</v>
      </c>
      <c r="H56" s="2">
        <f t="shared" si="17"/>
        <v>25</v>
      </c>
      <c r="I56" s="2">
        <f t="shared" si="18"/>
        <v>20</v>
      </c>
    </row>
    <row r="57" spans="2:10">
      <c r="B57" s="2" t="s">
        <v>71</v>
      </c>
      <c r="C57" s="5">
        <v>14</v>
      </c>
      <c r="D57" s="5">
        <v>6</v>
      </c>
      <c r="E57" s="2">
        <f t="shared" si="14"/>
        <v>7</v>
      </c>
      <c r="F57" s="2">
        <f t="shared" si="15"/>
        <v>-4</v>
      </c>
      <c r="G57" s="2">
        <f t="shared" si="16"/>
        <v>49</v>
      </c>
      <c r="H57" s="2">
        <f t="shared" si="17"/>
        <v>16</v>
      </c>
      <c r="I57" s="2">
        <f t="shared" si="18"/>
        <v>-28</v>
      </c>
    </row>
    <row r="58" spans="2:10">
      <c r="B58" s="2" t="s">
        <v>47</v>
      </c>
      <c r="C58" s="2">
        <f t="shared" ref="C58:I58" si="19">SUM(C48:C57)</f>
        <v>70</v>
      </c>
      <c r="D58" s="2">
        <f t="shared" si="19"/>
        <v>100</v>
      </c>
      <c r="E58" s="2">
        <f t="shared" si="19"/>
        <v>0</v>
      </c>
      <c r="F58" s="2">
        <f t="shared" si="19"/>
        <v>0</v>
      </c>
      <c r="G58" s="2">
        <f t="shared" si="19"/>
        <v>160</v>
      </c>
      <c r="H58" s="2">
        <f t="shared" si="19"/>
        <v>250</v>
      </c>
      <c r="I58" s="2">
        <f t="shared" si="19"/>
        <v>35</v>
      </c>
    </row>
    <row r="59" spans="2:10">
      <c r="B59" s="2" t="s">
        <v>16</v>
      </c>
      <c r="C59" s="2">
        <f t="shared" ref="C59:I59" si="20">AVERAGE(C48:C57)</f>
        <v>7</v>
      </c>
      <c r="D59" s="2">
        <f t="shared" si="20"/>
        <v>10</v>
      </c>
      <c r="E59" s="2">
        <f t="shared" si="20"/>
        <v>0</v>
      </c>
      <c r="F59" s="2">
        <f t="shared" si="20"/>
        <v>0</v>
      </c>
      <c r="G59" s="2">
        <f t="shared" si="20"/>
        <v>16</v>
      </c>
      <c r="H59" s="2">
        <f t="shared" si="20"/>
        <v>25</v>
      </c>
      <c r="I59" s="2">
        <f t="shared" si="20"/>
        <v>3.5</v>
      </c>
      <c r="J59" s="53" t="s">
        <v>92</v>
      </c>
    </row>
    <row r="60" spans="2:10">
      <c r="B60" s="2" t="s">
        <v>91</v>
      </c>
      <c r="C60" s="22"/>
      <c r="D60" s="22"/>
      <c r="E60" s="22"/>
      <c r="F60" s="23"/>
      <c r="G60" s="2">
        <f>SQRT(G59)</f>
        <v>4</v>
      </c>
      <c r="H60" s="2">
        <f>SQRT(H59)</f>
        <v>5</v>
      </c>
      <c r="J60" s="54" t="s">
        <v>62</v>
      </c>
    </row>
    <row r="61" spans="2:10">
      <c r="G61" s="7" t="s">
        <v>5</v>
      </c>
      <c r="H61" s="7" t="s">
        <v>5</v>
      </c>
    </row>
    <row r="62" spans="2:10">
      <c r="G62" s="51" t="s">
        <v>90</v>
      </c>
      <c r="H62" s="51" t="s">
        <v>89</v>
      </c>
    </row>
    <row r="63" spans="2:10">
      <c r="G63" s="52" t="s">
        <v>60</v>
      </c>
      <c r="H63" s="52" t="s">
        <v>60</v>
      </c>
    </row>
    <row r="64" spans="2:10">
      <c r="G64" s="50" t="s">
        <v>64</v>
      </c>
      <c r="H64" s="50" t="s">
        <v>63</v>
      </c>
    </row>
    <row r="66" spans="4:7">
      <c r="D66" s="1" t="s">
        <v>95</v>
      </c>
      <c r="G66" s="1">
        <f>I59/(G60*H60)</f>
        <v>0.17499999999999999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277F0-E3E0-4D9D-9DD1-4BF7605B738F}">
  <dimension ref="A1:R12"/>
  <sheetViews>
    <sheetView showGridLines="0" workbookViewId="0">
      <selection sqref="A1:C1"/>
    </sheetView>
  </sheetViews>
  <sheetFormatPr defaultRowHeight="18"/>
  <cols>
    <col min="1" max="1" width="19.44140625" style="1" customWidth="1"/>
    <col min="2" max="3" width="6" style="1" bestFit="1" customWidth="1"/>
    <col min="4" max="4" width="5" style="1" customWidth="1"/>
    <col min="5" max="14" width="8.88671875" style="1"/>
    <col min="15" max="15" width="24.77734375" style="1" bestFit="1" customWidth="1"/>
    <col min="16" max="16" width="9" style="1" customWidth="1"/>
    <col min="17" max="16384" width="8.88671875" style="1"/>
  </cols>
  <sheetData>
    <row r="1" spans="1:18" ht="18.600000000000001" thickBot="1">
      <c r="A1" s="69" t="s">
        <v>122</v>
      </c>
      <c r="B1" s="69"/>
      <c r="C1" s="69"/>
    </row>
    <row r="2" spans="1:18">
      <c r="O2" s="9" t="s">
        <v>32</v>
      </c>
      <c r="P2" s="10"/>
      <c r="Q2" s="10"/>
      <c r="R2" s="11"/>
    </row>
    <row r="3" spans="1:18">
      <c r="A3" s="2"/>
      <c r="B3" s="46" t="s">
        <v>108</v>
      </c>
      <c r="C3" s="46" t="s">
        <v>109</v>
      </c>
      <c r="D3" s="1" t="s">
        <v>4</v>
      </c>
      <c r="E3" s="6" t="s">
        <v>104</v>
      </c>
      <c r="O3" s="12"/>
      <c r="R3" s="13"/>
    </row>
    <row r="4" spans="1:18">
      <c r="A4" s="2" t="s">
        <v>42</v>
      </c>
      <c r="B4" s="59">
        <v>0</v>
      </c>
      <c r="C4" s="59">
        <v>1</v>
      </c>
      <c r="O4" s="12"/>
      <c r="R4" s="13"/>
    </row>
    <row r="5" spans="1:18">
      <c r="A5" s="2" t="s">
        <v>39</v>
      </c>
      <c r="B5" s="59">
        <v>1.5</v>
      </c>
      <c r="C5" s="59">
        <v>5.5</v>
      </c>
      <c r="O5" s="12"/>
      <c r="R5" s="13"/>
    </row>
    <row r="6" spans="1:18">
      <c r="A6" s="2" t="s">
        <v>44</v>
      </c>
      <c r="B6" s="59">
        <v>5</v>
      </c>
      <c r="C6" s="59">
        <v>9</v>
      </c>
      <c r="O6" s="14" t="s">
        <v>23</v>
      </c>
      <c r="P6" s="47" t="str">
        <f>B3</f>
        <v>A</v>
      </c>
      <c r="Q6" s="47" t="str">
        <f>C3</f>
        <v>B</v>
      </c>
      <c r="R6" s="13"/>
    </row>
    <row r="7" spans="1:18">
      <c r="A7" s="2" t="s">
        <v>45</v>
      </c>
      <c r="B7" s="59">
        <v>10</v>
      </c>
      <c r="C7" s="59">
        <v>11.5</v>
      </c>
      <c r="O7" s="14" t="s">
        <v>43</v>
      </c>
      <c r="P7" s="41">
        <f>B8-B7</f>
        <v>2</v>
      </c>
      <c r="Q7" s="41">
        <f>C8-C7</f>
        <v>1.5</v>
      </c>
      <c r="R7" s="13"/>
    </row>
    <row r="8" spans="1:18">
      <c r="A8" s="2" t="s">
        <v>46</v>
      </c>
      <c r="B8" s="59">
        <v>12</v>
      </c>
      <c r="C8" s="59">
        <v>13</v>
      </c>
      <c r="O8" s="14" t="s">
        <v>41</v>
      </c>
      <c r="P8" s="41">
        <f>B7-B6</f>
        <v>5</v>
      </c>
      <c r="Q8" s="41">
        <f>C7-C6</f>
        <v>2.5</v>
      </c>
      <c r="R8" s="13"/>
    </row>
    <row r="9" spans="1:18">
      <c r="O9" s="14" t="s">
        <v>40</v>
      </c>
      <c r="P9" s="41">
        <f>B6-B5</f>
        <v>3.5</v>
      </c>
      <c r="Q9" s="41">
        <f>C6-C5</f>
        <v>3.5</v>
      </c>
      <c r="R9" s="13"/>
    </row>
    <row r="10" spans="1:18">
      <c r="O10" s="14" t="s">
        <v>39</v>
      </c>
      <c r="P10" s="41">
        <f>B5</f>
        <v>1.5</v>
      </c>
      <c r="Q10" s="41">
        <f>C5</f>
        <v>5.5</v>
      </c>
      <c r="R10" s="13"/>
    </row>
    <row r="11" spans="1:18">
      <c r="O11" s="14" t="s">
        <v>38</v>
      </c>
      <c r="P11" s="41">
        <f>B5-B4</f>
        <v>1.5</v>
      </c>
      <c r="Q11" s="41">
        <f>C5-C4</f>
        <v>4.5</v>
      </c>
      <c r="R11" s="13"/>
    </row>
    <row r="12" spans="1:18" ht="18.600000000000001" thickBot="1">
      <c r="O12" s="19"/>
      <c r="P12" s="20"/>
      <c r="Q12" s="20"/>
      <c r="R12" s="21"/>
    </row>
  </sheetData>
  <mergeCells count="1">
    <mergeCell ref="A1:C1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9D4E-13CB-49E2-8CB3-C2FA1B3D8129}">
  <dimension ref="A1:S56"/>
  <sheetViews>
    <sheetView showGridLines="0" workbookViewId="0">
      <selection sqref="A1:D1"/>
    </sheetView>
  </sheetViews>
  <sheetFormatPr defaultRowHeight="18"/>
  <cols>
    <col min="1" max="1" width="6.44140625" style="1" customWidth="1"/>
    <col min="2" max="2" width="9" style="1" customWidth="1"/>
    <col min="3" max="3" width="12.109375" style="1" bestFit="1" customWidth="1"/>
    <col min="4" max="4" width="9" style="1" customWidth="1"/>
    <col min="5" max="14" width="8.88671875" style="1"/>
    <col min="15" max="15" width="22.33203125" style="1" bestFit="1" customWidth="1"/>
    <col min="16" max="18" width="8.88671875" style="1"/>
    <col min="19" max="19" width="13.44140625" style="1" customWidth="1"/>
    <col min="20" max="16384" width="8.88671875" style="1"/>
  </cols>
  <sheetData>
    <row r="1" spans="1:19">
      <c r="A1" s="69" t="s">
        <v>120</v>
      </c>
      <c r="B1" s="69"/>
      <c r="C1" s="69"/>
      <c r="D1" s="69"/>
    </row>
    <row r="2" spans="1:19">
      <c r="A2" s="1" t="s">
        <v>37</v>
      </c>
    </row>
    <row r="3" spans="1:19">
      <c r="A3" s="7" t="s">
        <v>35</v>
      </c>
      <c r="B3" s="1" t="s">
        <v>36</v>
      </c>
    </row>
    <row r="4" spans="1:19">
      <c r="A4" s="7" t="s">
        <v>35</v>
      </c>
      <c r="B4" s="1" t="s">
        <v>34</v>
      </c>
    </row>
    <row r="5" spans="1:19">
      <c r="A5" s="45" t="s">
        <v>33</v>
      </c>
    </row>
    <row r="6" spans="1:19" ht="18.600000000000001" thickBot="1">
      <c r="A6" s="8">
        <v>24</v>
      </c>
    </row>
    <row r="7" spans="1:19">
      <c r="A7" s="8">
        <v>26</v>
      </c>
      <c r="O7" s="9" t="s">
        <v>32</v>
      </c>
      <c r="P7" s="39" t="s">
        <v>31</v>
      </c>
      <c r="Q7" s="10"/>
      <c r="R7" s="10"/>
      <c r="S7" s="11"/>
    </row>
    <row r="8" spans="1:19">
      <c r="A8" s="8">
        <v>27</v>
      </c>
      <c r="O8" s="12"/>
      <c r="S8" s="13"/>
    </row>
    <row r="9" spans="1:19">
      <c r="A9" s="8">
        <v>29</v>
      </c>
      <c r="O9" s="14" t="s">
        <v>30</v>
      </c>
      <c r="P9" s="40">
        <f>COUNT(A6:A56)</f>
        <v>9</v>
      </c>
      <c r="S9" s="13"/>
    </row>
    <row r="10" spans="1:19">
      <c r="A10" s="8">
        <v>31</v>
      </c>
      <c r="C10" s="36" t="s">
        <v>29</v>
      </c>
      <c r="D10" s="5">
        <f ca="1">(INDIRECT(R10)+INDIRECT(S10))/2</f>
        <v>26.5</v>
      </c>
      <c r="O10" s="14" t="s">
        <v>28</v>
      </c>
      <c r="P10" s="41">
        <f>ROUNDDOWN(P9/4+0.5,0)+ROW(A5)</f>
        <v>7</v>
      </c>
      <c r="Q10" s="41">
        <f>ROUNDDOWN(P9/4+1,0)+ROW(A5)</f>
        <v>8</v>
      </c>
      <c r="R10" s="43" t="str">
        <f t="shared" ref="R10:S12" si="0">"a"&amp;P10</f>
        <v>a7</v>
      </c>
      <c r="S10" s="44" t="str">
        <f t="shared" si="0"/>
        <v>a8</v>
      </c>
    </row>
    <row r="11" spans="1:19">
      <c r="A11" s="8">
        <v>33</v>
      </c>
      <c r="C11" s="15" t="s">
        <v>27</v>
      </c>
      <c r="D11" s="37">
        <f ca="1">(INDIRECT(R11)+INDIRECT(S11))/2</f>
        <v>31</v>
      </c>
      <c r="O11" s="14" t="s">
        <v>26</v>
      </c>
      <c r="P11" s="41">
        <f>ROUNDDOWN(P9/2+0.5,0)+ROW(A5)</f>
        <v>10</v>
      </c>
      <c r="Q11" s="41">
        <f>ROUNDDOWN(P9/2+1,0)+ROW(A5)</f>
        <v>10</v>
      </c>
      <c r="R11" s="43" t="str">
        <f t="shared" si="0"/>
        <v>a10</v>
      </c>
      <c r="S11" s="44" t="str">
        <f t="shared" si="0"/>
        <v>a10</v>
      </c>
    </row>
    <row r="12" spans="1:19">
      <c r="A12" s="8">
        <v>34</v>
      </c>
      <c r="C12" s="16" t="s">
        <v>25</v>
      </c>
      <c r="D12" s="38">
        <f ca="1">(INDIRECT(R12)+INDIRECT(S12))/2</f>
        <v>34.5</v>
      </c>
      <c r="O12" s="14" t="s">
        <v>24</v>
      </c>
      <c r="P12" s="41">
        <f>P9+1-P10+2*ROW(A5)</f>
        <v>13</v>
      </c>
      <c r="Q12" s="41">
        <f>P9+1-Q10+2*ROW(A5)</f>
        <v>12</v>
      </c>
      <c r="R12" s="43" t="str">
        <f t="shared" si="0"/>
        <v>a13</v>
      </c>
      <c r="S12" s="44" t="str">
        <f t="shared" si="0"/>
        <v>a12</v>
      </c>
    </row>
    <row r="13" spans="1:19" ht="16.5" customHeight="1">
      <c r="A13" s="8">
        <v>35</v>
      </c>
      <c r="O13" s="12"/>
      <c r="S13" s="13"/>
    </row>
    <row r="14" spans="1:19">
      <c r="A14" s="8">
        <v>37</v>
      </c>
      <c r="O14" s="12"/>
      <c r="S14" s="13"/>
    </row>
    <row r="15" spans="1:19">
      <c r="A15" s="8"/>
      <c r="O15" s="17" t="s">
        <v>23</v>
      </c>
      <c r="P15" s="18"/>
      <c r="S15" s="13"/>
    </row>
    <row r="16" spans="1:19">
      <c r="A16" s="8"/>
      <c r="O16" s="17" t="s">
        <v>22</v>
      </c>
      <c r="P16" s="42">
        <f ca="1">INDIRECT(R16)-D12</f>
        <v>2.5</v>
      </c>
      <c r="R16" s="43" t="str">
        <f>"a"&amp;(P9+ROW(A5))</f>
        <v>a14</v>
      </c>
      <c r="S16" s="13"/>
    </row>
    <row r="17" spans="1:19">
      <c r="A17" s="8"/>
      <c r="O17" s="17" t="s">
        <v>21</v>
      </c>
      <c r="P17" s="42">
        <f ca="1">D12-D11</f>
        <v>3.5</v>
      </c>
      <c r="S17" s="13"/>
    </row>
    <row r="18" spans="1:19">
      <c r="A18" s="8"/>
      <c r="O18" s="17" t="s">
        <v>20</v>
      </c>
      <c r="P18" s="42">
        <f ca="1">D11-D10</f>
        <v>4.5</v>
      </c>
      <c r="S18" s="13"/>
    </row>
    <row r="19" spans="1:19">
      <c r="A19" s="8"/>
      <c r="O19" s="17" t="s">
        <v>19</v>
      </c>
      <c r="P19" s="42">
        <f ca="1">D10</f>
        <v>26.5</v>
      </c>
      <c r="S19" s="13"/>
    </row>
    <row r="20" spans="1:19">
      <c r="A20" s="8"/>
      <c r="O20" s="17" t="s">
        <v>18</v>
      </c>
      <c r="P20" s="42">
        <f ca="1">D10-A6</f>
        <v>2.5</v>
      </c>
      <c r="S20" s="13"/>
    </row>
    <row r="21" spans="1:19">
      <c r="A21" s="8"/>
      <c r="O21" s="12"/>
      <c r="S21" s="13"/>
    </row>
    <row r="22" spans="1:19" ht="18.600000000000001" thickBot="1">
      <c r="A22" s="8"/>
      <c r="O22" s="19"/>
      <c r="P22" s="20"/>
      <c r="Q22" s="20"/>
      <c r="R22" s="20"/>
      <c r="S22" s="21"/>
    </row>
    <row r="23" spans="1:19">
      <c r="A23" s="8"/>
    </row>
    <row r="24" spans="1:19">
      <c r="A24" s="8"/>
    </row>
    <row r="25" spans="1:19">
      <c r="A25" s="8"/>
    </row>
    <row r="26" spans="1:19">
      <c r="A26" s="8"/>
    </row>
    <row r="27" spans="1:19">
      <c r="A27" s="8"/>
    </row>
    <row r="28" spans="1:19">
      <c r="A28" s="8"/>
    </row>
    <row r="29" spans="1:19">
      <c r="A29" s="8"/>
    </row>
    <row r="30" spans="1:19">
      <c r="A30" s="8"/>
    </row>
    <row r="31" spans="1:19">
      <c r="A31" s="8"/>
    </row>
    <row r="32" spans="1:19">
      <c r="A32" s="8"/>
    </row>
    <row r="33" spans="1:1">
      <c r="A33" s="8"/>
    </row>
    <row r="34" spans="1:1">
      <c r="A34" s="8"/>
    </row>
    <row r="35" spans="1:1">
      <c r="A35" s="8"/>
    </row>
    <row r="36" spans="1:1">
      <c r="A36" s="8"/>
    </row>
    <row r="37" spans="1:1">
      <c r="A37" s="8"/>
    </row>
    <row r="38" spans="1:1">
      <c r="A38" s="8"/>
    </row>
    <row r="39" spans="1:1">
      <c r="A39" s="8"/>
    </row>
    <row r="40" spans="1:1">
      <c r="A40" s="8"/>
    </row>
    <row r="41" spans="1:1">
      <c r="A41" s="8"/>
    </row>
    <row r="42" spans="1:1">
      <c r="A42" s="8"/>
    </row>
    <row r="43" spans="1:1">
      <c r="A43" s="8"/>
    </row>
    <row r="44" spans="1:1">
      <c r="A44" s="8"/>
    </row>
    <row r="45" spans="1:1">
      <c r="A45" s="8"/>
    </row>
    <row r="46" spans="1:1">
      <c r="A46" s="8"/>
    </row>
    <row r="47" spans="1:1">
      <c r="A47" s="8"/>
    </row>
    <row r="48" spans="1:1">
      <c r="A48" s="8"/>
    </row>
    <row r="49" spans="1:1">
      <c r="A49" s="8"/>
    </row>
    <row r="50" spans="1:1">
      <c r="A50" s="8"/>
    </row>
    <row r="51" spans="1:1">
      <c r="A51" s="8"/>
    </row>
    <row r="52" spans="1:1">
      <c r="A52" s="8"/>
    </row>
    <row r="53" spans="1:1">
      <c r="A53" s="8"/>
    </row>
    <row r="54" spans="1:1">
      <c r="A54" s="8"/>
    </row>
    <row r="55" spans="1:1">
      <c r="A55" s="8"/>
    </row>
    <row r="56" spans="1:1">
      <c r="A56" s="8"/>
    </row>
  </sheetData>
  <mergeCells count="1">
    <mergeCell ref="A1:D1"/>
  </mergeCells>
  <phoneticPr fontId="1"/>
  <conditionalFormatting sqref="A6:A56">
    <cfRule type="expression" dxfId="18" priority="1">
      <formula>ROW(A6)=$Q$12</formula>
    </cfRule>
    <cfRule type="expression" dxfId="17" priority="2">
      <formula>ROW(A6)=$P$12</formula>
    </cfRule>
    <cfRule type="expression" dxfId="16" priority="3">
      <formula>ROW(A6)=$Q$11</formula>
    </cfRule>
    <cfRule type="expression" dxfId="15" priority="4">
      <formula>ROW(A6)=$P$11</formula>
    </cfRule>
    <cfRule type="expression" dxfId="14" priority="5">
      <formula>ROW(A6)=$Q$10</formula>
    </cfRule>
    <cfRule type="expression" dxfId="13" priority="6">
      <formula>ROW(A6)=$P$10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94477-2B32-45AE-9CF2-8332D53D817A}">
  <dimension ref="A1:S56"/>
  <sheetViews>
    <sheetView showGridLines="0" workbookViewId="0">
      <selection sqref="A1:D1"/>
    </sheetView>
  </sheetViews>
  <sheetFormatPr defaultRowHeight="18"/>
  <cols>
    <col min="1" max="1" width="6.44140625" style="1" customWidth="1"/>
    <col min="2" max="2" width="9" style="1" customWidth="1"/>
    <col min="3" max="3" width="12.109375" style="1" bestFit="1" customWidth="1"/>
    <col min="4" max="4" width="9" style="1" customWidth="1"/>
    <col min="5" max="14" width="8.88671875" style="1"/>
    <col min="15" max="15" width="22.33203125" style="1" bestFit="1" customWidth="1"/>
    <col min="16" max="18" width="8.88671875" style="1"/>
    <col min="19" max="19" width="13.44140625" style="1" customWidth="1"/>
    <col min="20" max="16384" width="8.88671875" style="1"/>
  </cols>
  <sheetData>
    <row r="1" spans="1:19">
      <c r="A1" s="69" t="s">
        <v>121</v>
      </c>
      <c r="B1" s="69"/>
      <c r="C1" s="69"/>
      <c r="D1" s="69"/>
    </row>
    <row r="2" spans="1:19">
      <c r="A2" s="1" t="s">
        <v>37</v>
      </c>
    </row>
    <row r="3" spans="1:19">
      <c r="A3" s="7" t="s">
        <v>35</v>
      </c>
      <c r="B3" s="1" t="s">
        <v>36</v>
      </c>
    </row>
    <row r="4" spans="1:19">
      <c r="A4" s="7" t="s">
        <v>35</v>
      </c>
      <c r="B4" s="1" t="s">
        <v>34</v>
      </c>
    </row>
    <row r="5" spans="1:19">
      <c r="A5" s="45" t="s">
        <v>33</v>
      </c>
    </row>
    <row r="6" spans="1:19" ht="18.600000000000001" thickBot="1">
      <c r="A6" s="8">
        <v>21</v>
      </c>
    </row>
    <row r="7" spans="1:19">
      <c r="A7" s="8">
        <v>26</v>
      </c>
      <c r="O7" s="9" t="s">
        <v>32</v>
      </c>
      <c r="P7" s="39" t="s">
        <v>31</v>
      </c>
      <c r="Q7" s="10"/>
      <c r="R7" s="10"/>
      <c r="S7" s="11"/>
    </row>
    <row r="8" spans="1:19">
      <c r="A8" s="8">
        <v>27</v>
      </c>
      <c r="O8" s="12"/>
      <c r="S8" s="13"/>
    </row>
    <row r="9" spans="1:19">
      <c r="A9" s="8">
        <v>28</v>
      </c>
      <c r="O9" s="14" t="s">
        <v>30</v>
      </c>
      <c r="P9" s="40">
        <f>COUNT(A6:A56)</f>
        <v>8</v>
      </c>
      <c r="S9" s="13"/>
    </row>
    <row r="10" spans="1:19">
      <c r="A10" s="8">
        <v>30</v>
      </c>
      <c r="C10" s="36" t="s">
        <v>29</v>
      </c>
      <c r="D10" s="5">
        <f ca="1">(INDIRECT(R10)+INDIRECT(S10))/2</f>
        <v>26.5</v>
      </c>
      <c r="O10" s="14" t="s">
        <v>28</v>
      </c>
      <c r="P10" s="41">
        <f>ROUNDDOWN(P9/4+0.5,0)+ROW(A5)</f>
        <v>7</v>
      </c>
      <c r="Q10" s="41">
        <f>ROUNDDOWN(P9/4+1,0)+ROW(A5)</f>
        <v>8</v>
      </c>
      <c r="R10" s="43" t="str">
        <f t="shared" ref="R10:S12" si="0">"a"&amp;P10</f>
        <v>a7</v>
      </c>
      <c r="S10" s="44" t="str">
        <f t="shared" si="0"/>
        <v>a8</v>
      </c>
    </row>
    <row r="11" spans="1:19">
      <c r="A11" s="8">
        <v>34</v>
      </c>
      <c r="C11" s="15" t="s">
        <v>27</v>
      </c>
      <c r="D11" s="37">
        <f ca="1">(INDIRECT(R11)+INDIRECT(S11))/2</f>
        <v>29</v>
      </c>
      <c r="O11" s="14" t="s">
        <v>26</v>
      </c>
      <c r="P11" s="41">
        <f>ROUNDDOWN(P9/2+0.5,0)+ROW(A5)</f>
        <v>9</v>
      </c>
      <c r="Q11" s="41">
        <f>ROUNDDOWN(P9/2+1,0)+ROW(A5)</f>
        <v>10</v>
      </c>
      <c r="R11" s="43" t="str">
        <f t="shared" si="0"/>
        <v>a9</v>
      </c>
      <c r="S11" s="44" t="str">
        <f t="shared" si="0"/>
        <v>a10</v>
      </c>
    </row>
    <row r="12" spans="1:19">
      <c r="A12" s="8">
        <v>38</v>
      </c>
      <c r="C12" s="16" t="s">
        <v>25</v>
      </c>
      <c r="D12" s="38">
        <f ca="1">(INDIRECT(R12)+INDIRECT(S12))/2</f>
        <v>36</v>
      </c>
      <c r="O12" s="14" t="s">
        <v>24</v>
      </c>
      <c r="P12" s="41">
        <f>P9+1-P10+2*ROW(A5)</f>
        <v>12</v>
      </c>
      <c r="Q12" s="41">
        <f>P9+1-Q10+2*ROW(A5)</f>
        <v>11</v>
      </c>
      <c r="R12" s="43" t="str">
        <f t="shared" si="0"/>
        <v>a12</v>
      </c>
      <c r="S12" s="44" t="str">
        <f t="shared" si="0"/>
        <v>a11</v>
      </c>
    </row>
    <row r="13" spans="1:19" ht="16.5" customHeight="1">
      <c r="A13" s="8">
        <v>40</v>
      </c>
      <c r="O13" s="12"/>
      <c r="S13" s="13"/>
    </row>
    <row r="14" spans="1:19">
      <c r="A14" s="8"/>
      <c r="O14" s="12"/>
      <c r="S14" s="13"/>
    </row>
    <row r="15" spans="1:19">
      <c r="A15" s="8"/>
      <c r="O15" s="17" t="s">
        <v>23</v>
      </c>
      <c r="P15" s="18"/>
      <c r="S15" s="13"/>
    </row>
    <row r="16" spans="1:19">
      <c r="A16" s="8"/>
      <c r="O16" s="17" t="s">
        <v>22</v>
      </c>
      <c r="P16" s="42">
        <f ca="1">INDIRECT(R16)-D12</f>
        <v>4</v>
      </c>
      <c r="R16" s="43" t="str">
        <f>"a"&amp;(P9+ROW(A5))</f>
        <v>a13</v>
      </c>
      <c r="S16" s="13"/>
    </row>
    <row r="17" spans="1:19">
      <c r="A17" s="8"/>
      <c r="O17" s="17" t="s">
        <v>21</v>
      </c>
      <c r="P17" s="42">
        <f ca="1">D12-D11</f>
        <v>7</v>
      </c>
      <c r="S17" s="13"/>
    </row>
    <row r="18" spans="1:19">
      <c r="A18" s="8"/>
      <c r="O18" s="17" t="s">
        <v>20</v>
      </c>
      <c r="P18" s="42">
        <f ca="1">D11-D10</f>
        <v>2.5</v>
      </c>
      <c r="S18" s="13"/>
    </row>
    <row r="19" spans="1:19">
      <c r="A19" s="8"/>
      <c r="O19" s="17" t="s">
        <v>19</v>
      </c>
      <c r="P19" s="42">
        <f ca="1">D10</f>
        <v>26.5</v>
      </c>
      <c r="S19" s="13"/>
    </row>
    <row r="20" spans="1:19">
      <c r="A20" s="8"/>
      <c r="O20" s="17" t="s">
        <v>18</v>
      </c>
      <c r="P20" s="42">
        <f ca="1">D10-A6</f>
        <v>5.5</v>
      </c>
      <c r="S20" s="13"/>
    </row>
    <row r="21" spans="1:19">
      <c r="A21" s="8"/>
      <c r="O21" s="12"/>
      <c r="S21" s="13"/>
    </row>
    <row r="22" spans="1:19" ht="18.600000000000001" thickBot="1">
      <c r="A22" s="8"/>
      <c r="O22" s="19"/>
      <c r="P22" s="20"/>
      <c r="Q22" s="20"/>
      <c r="R22" s="20"/>
      <c r="S22" s="21"/>
    </row>
    <row r="23" spans="1:19">
      <c r="A23" s="8"/>
    </row>
    <row r="24" spans="1:19">
      <c r="A24" s="8"/>
    </row>
    <row r="25" spans="1:19">
      <c r="A25" s="8"/>
    </row>
    <row r="26" spans="1:19">
      <c r="A26" s="8"/>
    </row>
    <row r="27" spans="1:19">
      <c r="A27" s="8"/>
    </row>
    <row r="28" spans="1:19">
      <c r="A28" s="8"/>
    </row>
    <row r="29" spans="1:19">
      <c r="A29" s="8"/>
    </row>
    <row r="30" spans="1:19">
      <c r="A30" s="8"/>
    </row>
    <row r="31" spans="1:19">
      <c r="A31" s="8"/>
    </row>
    <row r="32" spans="1:19">
      <c r="A32" s="8"/>
    </row>
    <row r="33" spans="1:1">
      <c r="A33" s="8"/>
    </row>
    <row r="34" spans="1:1">
      <c r="A34" s="8"/>
    </row>
    <row r="35" spans="1:1">
      <c r="A35" s="8"/>
    </row>
    <row r="36" spans="1:1">
      <c r="A36" s="8"/>
    </row>
    <row r="37" spans="1:1">
      <c r="A37" s="8"/>
    </row>
    <row r="38" spans="1:1">
      <c r="A38" s="8"/>
    </row>
    <row r="39" spans="1:1">
      <c r="A39" s="8"/>
    </row>
    <row r="40" spans="1:1">
      <c r="A40" s="8"/>
    </row>
    <row r="41" spans="1:1">
      <c r="A41" s="8"/>
    </row>
    <row r="42" spans="1:1">
      <c r="A42" s="8"/>
    </row>
    <row r="43" spans="1:1">
      <c r="A43" s="8"/>
    </row>
    <row r="44" spans="1:1">
      <c r="A44" s="8"/>
    </row>
    <row r="45" spans="1:1">
      <c r="A45" s="8"/>
    </row>
    <row r="46" spans="1:1">
      <c r="A46" s="8"/>
    </row>
    <row r="47" spans="1:1">
      <c r="A47" s="8"/>
    </row>
    <row r="48" spans="1:1">
      <c r="A48" s="8"/>
    </row>
    <row r="49" spans="1:1">
      <c r="A49" s="8"/>
    </row>
    <row r="50" spans="1:1">
      <c r="A50" s="8"/>
    </row>
    <row r="51" spans="1:1">
      <c r="A51" s="8"/>
    </row>
    <row r="52" spans="1:1">
      <c r="A52" s="8"/>
    </row>
    <row r="53" spans="1:1">
      <c r="A53" s="8"/>
    </row>
    <row r="54" spans="1:1">
      <c r="A54" s="8"/>
    </row>
    <row r="55" spans="1:1">
      <c r="A55" s="8"/>
    </row>
    <row r="56" spans="1:1">
      <c r="A56" s="8"/>
    </row>
  </sheetData>
  <mergeCells count="1">
    <mergeCell ref="A1:D1"/>
  </mergeCells>
  <phoneticPr fontId="1"/>
  <conditionalFormatting sqref="A6:A56">
    <cfRule type="expression" dxfId="12" priority="1">
      <formula>ROW(A6)=$Q$12</formula>
    </cfRule>
    <cfRule type="expression" dxfId="11" priority="2">
      <formula>ROW(A6)=$P$12</formula>
    </cfRule>
    <cfRule type="expression" dxfId="10" priority="3">
      <formula>ROW(A6)=$Q$11</formula>
    </cfRule>
    <cfRule type="expression" dxfId="9" priority="4">
      <formula>ROW(A6)=$P$11</formula>
    </cfRule>
    <cfRule type="expression" dxfId="8" priority="5">
      <formula>ROW(A6)=$Q$10</formula>
    </cfRule>
    <cfRule type="expression" dxfId="7" priority="6">
      <formula>ROW(A6)=$P$10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A3CA6-AB6B-4318-958C-7DCFCFC15584}">
  <dimension ref="A1:S55"/>
  <sheetViews>
    <sheetView showGridLines="0" workbookViewId="0"/>
  </sheetViews>
  <sheetFormatPr defaultRowHeight="18"/>
  <cols>
    <col min="1" max="1" width="6.44140625" style="1" customWidth="1"/>
    <col min="2" max="2" width="9" style="1" customWidth="1"/>
    <col min="3" max="3" width="12.109375" style="1" bestFit="1" customWidth="1"/>
    <col min="4" max="4" width="9" style="1" customWidth="1"/>
    <col min="5" max="14" width="8.88671875" style="1"/>
    <col min="15" max="15" width="22.33203125" style="1" bestFit="1" customWidth="1"/>
    <col min="16" max="16384" width="8.88671875" style="1"/>
  </cols>
  <sheetData>
    <row r="1" spans="1:19">
      <c r="A1" s="1" t="s">
        <v>37</v>
      </c>
    </row>
    <row r="2" spans="1:19">
      <c r="A2" s="7" t="s">
        <v>35</v>
      </c>
      <c r="B2" s="1" t="s">
        <v>36</v>
      </c>
    </row>
    <row r="3" spans="1:19">
      <c r="A3" s="7" t="s">
        <v>35</v>
      </c>
      <c r="B3" s="1" t="s">
        <v>34</v>
      </c>
    </row>
    <row r="4" spans="1:19">
      <c r="A4" s="45" t="s">
        <v>33</v>
      </c>
    </row>
    <row r="5" spans="1:19" ht="18.600000000000001" thickBot="1">
      <c r="A5" s="8">
        <v>11</v>
      </c>
    </row>
    <row r="6" spans="1:19">
      <c r="A6" s="8">
        <v>13</v>
      </c>
      <c r="O6" s="9" t="s">
        <v>32</v>
      </c>
      <c r="P6" s="39" t="s">
        <v>31</v>
      </c>
      <c r="Q6" s="10"/>
      <c r="R6" s="10"/>
      <c r="S6" s="11"/>
    </row>
    <row r="7" spans="1:19">
      <c r="A7" s="8">
        <v>18</v>
      </c>
      <c r="O7" s="12"/>
      <c r="S7" s="13"/>
    </row>
    <row r="8" spans="1:19">
      <c r="A8" s="8">
        <v>21</v>
      </c>
      <c r="O8" s="14" t="s">
        <v>30</v>
      </c>
      <c r="P8" s="40">
        <f>COUNT(A5:A55)</f>
        <v>12</v>
      </c>
      <c r="S8" s="13"/>
    </row>
    <row r="9" spans="1:19">
      <c r="A9" s="8">
        <v>24</v>
      </c>
      <c r="C9" s="36" t="s">
        <v>29</v>
      </c>
      <c r="D9" s="5">
        <f ca="1">(INDIRECT(R9)+INDIRECT(S9))/2</f>
        <v>19.5</v>
      </c>
      <c r="O9" s="14" t="s">
        <v>28</v>
      </c>
      <c r="P9" s="41">
        <f>ROUNDDOWN(P8/4+0.5,0)+ROW(A4)</f>
        <v>7</v>
      </c>
      <c r="Q9" s="41">
        <f>ROUNDDOWN(P8/4+1,0)+ROW(A4)</f>
        <v>8</v>
      </c>
      <c r="R9" s="43" t="str">
        <f t="shared" ref="R9:S11" si="0">"a"&amp;P9</f>
        <v>a7</v>
      </c>
      <c r="S9" s="44" t="str">
        <f t="shared" si="0"/>
        <v>a8</v>
      </c>
    </row>
    <row r="10" spans="1:19">
      <c r="A10" s="8">
        <v>27</v>
      </c>
      <c r="C10" s="15" t="s">
        <v>27</v>
      </c>
      <c r="D10" s="37">
        <f ca="1">(INDIRECT(R10)+INDIRECT(S10))/2</f>
        <v>27.5</v>
      </c>
      <c r="O10" s="14" t="s">
        <v>26</v>
      </c>
      <c r="P10" s="41">
        <f>ROUNDDOWN(P8/2+0.5,0)+ROW(A4)</f>
        <v>10</v>
      </c>
      <c r="Q10" s="41">
        <f>ROUNDDOWN(P8/2+1,0)+ROW(A4)</f>
        <v>11</v>
      </c>
      <c r="R10" s="43" t="str">
        <f t="shared" si="0"/>
        <v>a10</v>
      </c>
      <c r="S10" s="44" t="str">
        <f t="shared" si="0"/>
        <v>a11</v>
      </c>
    </row>
    <row r="11" spans="1:19">
      <c r="A11" s="8">
        <v>28</v>
      </c>
      <c r="C11" s="16" t="s">
        <v>25</v>
      </c>
      <c r="D11" s="38">
        <f ca="1">(INDIRECT(R11)+INDIRECT(S11))/2</f>
        <v>32</v>
      </c>
      <c r="O11" s="14" t="s">
        <v>24</v>
      </c>
      <c r="P11" s="41">
        <f>P8+1-P9+2*ROW(A4)</f>
        <v>14</v>
      </c>
      <c r="Q11" s="41">
        <f>P8+1-Q9+2*ROW(A4)</f>
        <v>13</v>
      </c>
      <c r="R11" s="43" t="str">
        <f t="shared" si="0"/>
        <v>a14</v>
      </c>
      <c r="S11" s="44" t="str">
        <f t="shared" si="0"/>
        <v>a13</v>
      </c>
    </row>
    <row r="12" spans="1:19" ht="16.5" customHeight="1">
      <c r="A12" s="8">
        <v>28</v>
      </c>
      <c r="O12" s="12"/>
      <c r="S12" s="13"/>
    </row>
    <row r="13" spans="1:19">
      <c r="A13" s="8">
        <v>31</v>
      </c>
      <c r="O13" s="12"/>
      <c r="S13" s="13"/>
    </row>
    <row r="14" spans="1:19">
      <c r="A14" s="8">
        <v>33</v>
      </c>
      <c r="O14" s="17" t="s">
        <v>23</v>
      </c>
      <c r="P14" s="18"/>
      <c r="S14" s="13"/>
    </row>
    <row r="15" spans="1:19">
      <c r="A15" s="8">
        <v>35</v>
      </c>
      <c r="O15" s="17" t="s">
        <v>22</v>
      </c>
      <c r="P15" s="42">
        <f ca="1">INDIRECT(R15)-D11</f>
        <v>5</v>
      </c>
      <c r="R15" s="43" t="str">
        <f>"a"&amp;(P8+ROW(A4))</f>
        <v>a16</v>
      </c>
      <c r="S15" s="13"/>
    </row>
    <row r="16" spans="1:19">
      <c r="A16" s="8">
        <v>37</v>
      </c>
      <c r="O16" s="17" t="s">
        <v>21</v>
      </c>
      <c r="P16" s="42">
        <f ca="1">D11-D10</f>
        <v>4.5</v>
      </c>
      <c r="S16" s="13"/>
    </row>
    <row r="17" spans="1:19">
      <c r="A17" s="8"/>
      <c r="O17" s="17" t="s">
        <v>20</v>
      </c>
      <c r="P17" s="42">
        <f ca="1">D10-D9</f>
        <v>8</v>
      </c>
      <c r="S17" s="13"/>
    </row>
    <row r="18" spans="1:19">
      <c r="A18" s="8"/>
      <c r="O18" s="17" t="s">
        <v>19</v>
      </c>
      <c r="P18" s="42">
        <f ca="1">D9</f>
        <v>19.5</v>
      </c>
      <c r="S18" s="13"/>
    </row>
    <row r="19" spans="1:19">
      <c r="A19" s="8"/>
      <c r="O19" s="17" t="s">
        <v>18</v>
      </c>
      <c r="P19" s="42">
        <f ca="1">D9-A5</f>
        <v>8.5</v>
      </c>
      <c r="S19" s="13"/>
    </row>
    <row r="20" spans="1:19">
      <c r="A20" s="8"/>
      <c r="O20" s="12"/>
      <c r="S20" s="13"/>
    </row>
    <row r="21" spans="1:19" ht="18.600000000000001" thickBot="1">
      <c r="A21" s="8"/>
      <c r="O21" s="19"/>
      <c r="P21" s="20"/>
      <c r="Q21" s="20"/>
      <c r="R21" s="20"/>
      <c r="S21" s="21"/>
    </row>
    <row r="22" spans="1:19">
      <c r="A22" s="8"/>
    </row>
    <row r="23" spans="1:19">
      <c r="A23" s="8"/>
    </row>
    <row r="24" spans="1:19">
      <c r="A24" s="8"/>
    </row>
    <row r="25" spans="1:19">
      <c r="A25" s="8"/>
    </row>
    <row r="26" spans="1:19">
      <c r="A26" s="8"/>
    </row>
    <row r="27" spans="1:19">
      <c r="A27" s="8"/>
    </row>
    <row r="28" spans="1:19">
      <c r="A28" s="8"/>
    </row>
    <row r="29" spans="1:19">
      <c r="A29" s="8"/>
    </row>
    <row r="30" spans="1:19">
      <c r="A30" s="8"/>
    </row>
    <row r="31" spans="1:19">
      <c r="A31" s="8"/>
    </row>
    <row r="32" spans="1:19">
      <c r="A32" s="8"/>
    </row>
    <row r="33" spans="1:1">
      <c r="A33" s="8"/>
    </row>
    <row r="34" spans="1:1">
      <c r="A34" s="8"/>
    </row>
    <row r="35" spans="1:1">
      <c r="A35" s="8"/>
    </row>
    <row r="36" spans="1:1">
      <c r="A36" s="8"/>
    </row>
    <row r="37" spans="1:1">
      <c r="A37" s="8"/>
    </row>
    <row r="38" spans="1:1">
      <c r="A38" s="8"/>
    </row>
    <row r="39" spans="1:1">
      <c r="A39" s="8"/>
    </row>
    <row r="40" spans="1:1">
      <c r="A40" s="8"/>
    </row>
    <row r="41" spans="1:1">
      <c r="A41" s="8"/>
    </row>
    <row r="42" spans="1:1">
      <c r="A42" s="8"/>
    </row>
    <row r="43" spans="1:1">
      <c r="A43" s="8"/>
    </row>
    <row r="44" spans="1:1">
      <c r="A44" s="8"/>
    </row>
    <row r="45" spans="1:1">
      <c r="A45" s="8"/>
    </row>
    <row r="46" spans="1:1">
      <c r="A46" s="8"/>
    </row>
    <row r="47" spans="1:1">
      <c r="A47" s="8"/>
    </row>
    <row r="48" spans="1:1">
      <c r="A48" s="8"/>
    </row>
    <row r="49" spans="1:1">
      <c r="A49" s="8"/>
    </row>
    <row r="50" spans="1:1">
      <c r="A50" s="8"/>
    </row>
    <row r="51" spans="1:1">
      <c r="A51" s="8"/>
    </row>
    <row r="52" spans="1:1">
      <c r="A52" s="8"/>
    </row>
    <row r="53" spans="1:1">
      <c r="A53" s="8"/>
    </row>
    <row r="54" spans="1:1">
      <c r="A54" s="8"/>
    </row>
    <row r="55" spans="1:1">
      <c r="A55" s="8"/>
    </row>
  </sheetData>
  <phoneticPr fontId="1"/>
  <conditionalFormatting sqref="A5:A55">
    <cfRule type="expression" dxfId="6" priority="1">
      <formula>ROW(A5)=$Q$11</formula>
    </cfRule>
    <cfRule type="expression" dxfId="5" priority="2">
      <formula>ROW(A5)=$P$11</formula>
    </cfRule>
    <cfRule type="expression" dxfId="4" priority="3">
      <formula>ROW(A5)=$Q$10</formula>
    </cfRule>
    <cfRule type="expression" dxfId="3" priority="4">
      <formula>ROW(A5)=$P$10</formula>
    </cfRule>
    <cfRule type="expression" dxfId="2" priority="5">
      <formula>ROW(A5)=$Q$9</formula>
    </cfRule>
    <cfRule type="expression" dxfId="1" priority="6">
      <formula>ROW(A5)=$P$9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F8B65-B6D2-4EB3-9F80-50FC2A7D5BB5}">
  <dimension ref="A1:L15"/>
  <sheetViews>
    <sheetView showGridLines="0" workbookViewId="0">
      <selection sqref="A1:E1"/>
    </sheetView>
  </sheetViews>
  <sheetFormatPr defaultRowHeight="18"/>
  <cols>
    <col min="1" max="1" width="7.21875" style="1" bestFit="1" customWidth="1"/>
    <col min="2" max="2" width="5.21875" style="1" bestFit="1" customWidth="1"/>
    <col min="3" max="3" width="5.33203125" style="1" customWidth="1"/>
    <col min="4" max="4" width="5" style="1" bestFit="1" customWidth="1"/>
    <col min="5" max="5" width="9.109375" style="1" customWidth="1"/>
    <col min="6" max="7" width="8.88671875" style="1"/>
    <col min="8" max="8" width="6.44140625" style="1" customWidth="1"/>
    <col min="9" max="10" width="5.33203125" style="1" customWidth="1"/>
    <col min="11" max="11" width="9.5546875" style="1" customWidth="1"/>
    <col min="12" max="12" width="6.6640625" style="1" customWidth="1"/>
    <col min="13" max="16384" width="8.88671875" style="1"/>
  </cols>
  <sheetData>
    <row r="1" spans="1:12">
      <c r="A1" s="69" t="s">
        <v>123</v>
      </c>
      <c r="B1" s="69"/>
      <c r="C1" s="69"/>
      <c r="D1" s="69"/>
      <c r="E1" s="69"/>
    </row>
    <row r="3" spans="1:12">
      <c r="A3" s="6" t="s">
        <v>105</v>
      </c>
    </row>
    <row r="4" spans="1:12">
      <c r="A4" s="1" t="s">
        <v>59</v>
      </c>
    </row>
    <row r="6" spans="1:12">
      <c r="A6" s="60"/>
      <c r="B6" s="61" t="s">
        <v>113</v>
      </c>
      <c r="C6" s="60"/>
      <c r="H6" s="61" t="s">
        <v>114</v>
      </c>
      <c r="I6" s="60"/>
    </row>
    <row r="7" spans="1:12" ht="19.8">
      <c r="B7" s="2"/>
      <c r="C7" s="3" t="s">
        <v>55</v>
      </c>
      <c r="D7" s="3" t="s">
        <v>58</v>
      </c>
      <c r="E7" s="3" t="s">
        <v>98</v>
      </c>
      <c r="H7" s="2"/>
      <c r="I7" s="3" t="s">
        <v>55</v>
      </c>
      <c r="J7" s="3" t="s">
        <v>58</v>
      </c>
      <c r="K7" s="3" t="s">
        <v>98</v>
      </c>
    </row>
    <row r="8" spans="1:12">
      <c r="B8" s="2" t="s">
        <v>108</v>
      </c>
      <c r="C8" s="5">
        <v>2</v>
      </c>
      <c r="D8" s="2">
        <f>C8-$C$14</f>
        <v>-4</v>
      </c>
      <c r="E8" s="2">
        <f>D8^2</f>
        <v>16</v>
      </c>
      <c r="H8" s="2" t="s">
        <v>108</v>
      </c>
      <c r="I8" s="5">
        <v>6</v>
      </c>
      <c r="J8" s="2">
        <f>I8-$C$14</f>
        <v>0</v>
      </c>
      <c r="K8" s="2">
        <f>J8^2</f>
        <v>0</v>
      </c>
    </row>
    <row r="9" spans="1:12">
      <c r="B9" s="2" t="s">
        <v>109</v>
      </c>
      <c r="C9" s="5">
        <v>6</v>
      </c>
      <c r="D9" s="2">
        <f>C9-$C$14</f>
        <v>0</v>
      </c>
      <c r="E9" s="2">
        <f>D9^2</f>
        <v>0</v>
      </c>
      <c r="H9" s="2" t="s">
        <v>109</v>
      </c>
      <c r="I9" s="5">
        <v>8</v>
      </c>
      <c r="J9" s="2">
        <f>I9-$C$14</f>
        <v>2</v>
      </c>
      <c r="K9" s="2">
        <f>J9^2</f>
        <v>4</v>
      </c>
    </row>
    <row r="10" spans="1:12">
      <c r="B10" s="2" t="s">
        <v>110</v>
      </c>
      <c r="C10" s="5">
        <v>3</v>
      </c>
      <c r="D10" s="2">
        <f>C10-$C$14</f>
        <v>-3</v>
      </c>
      <c r="E10" s="2">
        <f>D10^2</f>
        <v>9</v>
      </c>
      <c r="H10" s="2" t="s">
        <v>110</v>
      </c>
      <c r="I10" s="5">
        <v>5</v>
      </c>
      <c r="J10" s="2">
        <f>I10-$C$14</f>
        <v>-1</v>
      </c>
      <c r="K10" s="2">
        <f>J10^2</f>
        <v>1</v>
      </c>
    </row>
    <row r="11" spans="1:12">
      <c r="B11" s="2" t="s">
        <v>111</v>
      </c>
      <c r="C11" s="5">
        <v>10</v>
      </c>
      <c r="D11" s="2">
        <f>C11-$C$14</f>
        <v>4</v>
      </c>
      <c r="E11" s="2">
        <f>D11^2</f>
        <v>16</v>
      </c>
      <c r="H11" s="2" t="s">
        <v>111</v>
      </c>
      <c r="I11" s="5">
        <v>9</v>
      </c>
      <c r="J11" s="2">
        <f>I11-$C$14</f>
        <v>3</v>
      </c>
      <c r="K11" s="2">
        <f>J11^2</f>
        <v>9</v>
      </c>
    </row>
    <row r="12" spans="1:12">
      <c r="B12" s="2" t="s">
        <v>112</v>
      </c>
      <c r="C12" s="5">
        <v>9</v>
      </c>
      <c r="D12" s="2">
        <f>C12-$C$14</f>
        <v>3</v>
      </c>
      <c r="E12" s="2">
        <f>D12^2</f>
        <v>9</v>
      </c>
      <c r="H12" s="2" t="s">
        <v>112</v>
      </c>
      <c r="I12" s="5">
        <v>7</v>
      </c>
      <c r="J12" s="2">
        <f>I12-$C$14</f>
        <v>1</v>
      </c>
      <c r="K12" s="2">
        <f>J12^2</f>
        <v>1</v>
      </c>
    </row>
    <row r="13" spans="1:12">
      <c r="B13" s="2" t="s">
        <v>47</v>
      </c>
      <c r="C13" s="2">
        <f>SUM(C8:C12)</f>
        <v>30</v>
      </c>
      <c r="D13" s="2">
        <f>SUM(D8:D12)</f>
        <v>0</v>
      </c>
      <c r="E13" s="2">
        <f>SUM(E8:E12)</f>
        <v>50</v>
      </c>
      <c r="H13" s="2" t="s">
        <v>47</v>
      </c>
      <c r="I13" s="2">
        <f>SUM(I8:I12)</f>
        <v>35</v>
      </c>
      <c r="J13" s="2">
        <f>SUM(J8:J12)</f>
        <v>5</v>
      </c>
      <c r="K13" s="2">
        <f>SUM(K8:K12)</f>
        <v>15</v>
      </c>
    </row>
    <row r="14" spans="1:12">
      <c r="B14" s="2" t="s">
        <v>16</v>
      </c>
      <c r="C14" s="2">
        <f>AVERAGE(C8:C12)</f>
        <v>6</v>
      </c>
      <c r="D14" s="2">
        <f>AVERAGE(D8:D12)</f>
        <v>0</v>
      </c>
      <c r="E14" s="37">
        <f>AVERAGE(E8:E12)</f>
        <v>10</v>
      </c>
      <c r="F14" s="1" t="s">
        <v>57</v>
      </c>
      <c r="H14" s="2" t="s">
        <v>16</v>
      </c>
      <c r="I14" s="2">
        <f>AVERAGE(I8:I12)</f>
        <v>7</v>
      </c>
      <c r="J14" s="2">
        <f>AVERAGE(J8:J12)</f>
        <v>1</v>
      </c>
      <c r="K14" s="37">
        <f>AVERAGE(K8:K12)</f>
        <v>3</v>
      </c>
      <c r="L14" s="1" t="s">
        <v>57</v>
      </c>
    </row>
    <row r="15" spans="1:12">
      <c r="E15" s="48">
        <f>SQRT(E14)</f>
        <v>3.1622776601683795</v>
      </c>
      <c r="F15" s="1" t="s">
        <v>56</v>
      </c>
      <c r="K15" s="48">
        <f>SQRT(K14)</f>
        <v>1.7320508075688772</v>
      </c>
      <c r="L15" s="1" t="s">
        <v>56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41E7B-4576-4B19-AC80-EA78B2F0F5F3}">
  <dimension ref="A1:K5"/>
  <sheetViews>
    <sheetView showGridLines="0" workbookViewId="0">
      <selection sqref="A1:D1"/>
    </sheetView>
  </sheetViews>
  <sheetFormatPr defaultRowHeight="18"/>
  <cols>
    <col min="1" max="1" width="11.6640625" style="1" bestFit="1" customWidth="1"/>
    <col min="2" max="11" width="7.44140625" style="1" customWidth="1"/>
    <col min="12" max="16384" width="8.88671875" style="1"/>
  </cols>
  <sheetData>
    <row r="1" spans="1:11">
      <c r="A1" s="69" t="s">
        <v>124</v>
      </c>
      <c r="B1" s="69"/>
      <c r="C1" s="69"/>
      <c r="D1" s="69"/>
    </row>
    <row r="2" spans="1:11">
      <c r="A2" s="62"/>
    </row>
    <row r="3" spans="1:11">
      <c r="A3" s="2" t="s">
        <v>115</v>
      </c>
      <c r="B3" s="3" t="s">
        <v>54</v>
      </c>
      <c r="C3" s="3" t="s">
        <v>53</v>
      </c>
      <c r="D3" s="3" t="s">
        <v>52</v>
      </c>
      <c r="E3" s="3" t="s">
        <v>51</v>
      </c>
      <c r="F3" s="3" t="s">
        <v>50</v>
      </c>
      <c r="G3" s="3" t="s">
        <v>49</v>
      </c>
      <c r="H3" s="3" t="s">
        <v>48</v>
      </c>
      <c r="I3" s="3" t="s">
        <v>73</v>
      </c>
      <c r="J3" s="3" t="s">
        <v>72</v>
      </c>
      <c r="K3" s="3" t="s">
        <v>71</v>
      </c>
    </row>
    <row r="4" spans="1:11">
      <c r="A4" s="2" t="s">
        <v>116</v>
      </c>
      <c r="B4" s="2">
        <v>44</v>
      </c>
      <c r="C4" s="2">
        <v>41</v>
      </c>
      <c r="D4" s="2">
        <v>37</v>
      </c>
      <c r="E4" s="2">
        <v>38</v>
      </c>
      <c r="F4" s="2">
        <v>41</v>
      </c>
      <c r="G4" s="2">
        <v>43</v>
      </c>
      <c r="H4" s="2">
        <v>42</v>
      </c>
      <c r="I4" s="2">
        <v>36</v>
      </c>
      <c r="J4" s="2">
        <v>40</v>
      </c>
      <c r="K4" s="2">
        <v>41</v>
      </c>
    </row>
    <row r="5" spans="1:11">
      <c r="A5" s="2" t="s">
        <v>117</v>
      </c>
      <c r="B5" s="2">
        <v>215</v>
      </c>
      <c r="C5" s="2">
        <v>199</v>
      </c>
      <c r="D5" s="2">
        <v>177</v>
      </c>
      <c r="E5" s="2">
        <v>186</v>
      </c>
      <c r="F5" s="2">
        <v>205</v>
      </c>
      <c r="G5" s="2">
        <v>202</v>
      </c>
      <c r="H5" s="2">
        <v>196</v>
      </c>
      <c r="I5" s="2">
        <v>173</v>
      </c>
      <c r="J5" s="2">
        <v>180</v>
      </c>
      <c r="K5" s="2">
        <v>182</v>
      </c>
    </row>
  </sheetData>
  <mergeCells count="1">
    <mergeCell ref="A1:D1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21A0B-F0CC-4202-A054-66AF24E1BFF6}">
  <dimension ref="A1:K5"/>
  <sheetViews>
    <sheetView showGridLines="0" workbookViewId="0">
      <selection sqref="A1:D1"/>
    </sheetView>
  </sheetViews>
  <sheetFormatPr defaultRowHeight="18"/>
  <cols>
    <col min="1" max="1" width="11.6640625" style="1" bestFit="1" customWidth="1"/>
    <col min="2" max="11" width="7.44140625" style="1" customWidth="1"/>
    <col min="12" max="16384" width="8.88671875" style="1"/>
  </cols>
  <sheetData>
    <row r="1" spans="1:11">
      <c r="A1" s="69" t="s">
        <v>125</v>
      </c>
      <c r="B1" s="69"/>
      <c r="C1" s="69"/>
      <c r="D1" s="69"/>
    </row>
    <row r="2" spans="1:11">
      <c r="A2" s="62"/>
    </row>
    <row r="3" spans="1:11">
      <c r="A3" s="2" t="s">
        <v>115</v>
      </c>
      <c r="B3" s="3" t="s">
        <v>54</v>
      </c>
      <c r="C3" s="3" t="s">
        <v>53</v>
      </c>
      <c r="D3" s="3" t="s">
        <v>52</v>
      </c>
      <c r="E3" s="3" t="s">
        <v>51</v>
      </c>
      <c r="F3" s="3" t="s">
        <v>50</v>
      </c>
      <c r="G3" s="3" t="s">
        <v>49</v>
      </c>
      <c r="H3" s="3" t="s">
        <v>48</v>
      </c>
      <c r="I3" s="3" t="s">
        <v>73</v>
      </c>
      <c r="J3" s="3" t="s">
        <v>72</v>
      </c>
      <c r="K3" s="3" t="s">
        <v>71</v>
      </c>
    </row>
    <row r="4" spans="1:11">
      <c r="A4" s="2" t="s">
        <v>118</v>
      </c>
      <c r="B4" s="2">
        <v>21</v>
      </c>
      <c r="C4" s="2">
        <v>20</v>
      </c>
      <c r="D4" s="2">
        <v>23</v>
      </c>
      <c r="E4" s="2">
        <v>26</v>
      </c>
      <c r="F4" s="2">
        <v>15</v>
      </c>
      <c r="G4" s="2">
        <v>16</v>
      </c>
      <c r="H4" s="2">
        <v>21</v>
      </c>
      <c r="I4" s="2">
        <v>17</v>
      </c>
      <c r="J4" s="2">
        <v>28</v>
      </c>
      <c r="K4" s="2">
        <v>20</v>
      </c>
    </row>
    <row r="5" spans="1:11">
      <c r="A5" s="2" t="s">
        <v>117</v>
      </c>
      <c r="B5" s="2">
        <v>170</v>
      </c>
      <c r="C5" s="2">
        <v>166</v>
      </c>
      <c r="D5" s="2">
        <v>175</v>
      </c>
      <c r="E5" s="2">
        <v>187</v>
      </c>
      <c r="F5" s="2">
        <v>140</v>
      </c>
      <c r="G5" s="2">
        <v>151</v>
      </c>
      <c r="H5" s="2">
        <v>167</v>
      </c>
      <c r="I5" s="2">
        <v>158</v>
      </c>
      <c r="J5" s="2">
        <v>190</v>
      </c>
      <c r="K5" s="2">
        <v>172</v>
      </c>
    </row>
  </sheetData>
  <mergeCells count="1">
    <mergeCell ref="A1:D1"/>
  </mergeCells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4C5EA-3E85-4446-808D-0423DE16ED34}">
  <dimension ref="A1:K15"/>
  <sheetViews>
    <sheetView showGridLines="0" workbookViewId="0">
      <selection activeCell="A2" sqref="A2"/>
    </sheetView>
  </sheetViews>
  <sheetFormatPr defaultRowHeight="18"/>
  <cols>
    <col min="1" max="1" width="9.5546875" style="1" bestFit="1" customWidth="1"/>
    <col min="2" max="2" width="12.21875" style="1" customWidth="1"/>
    <col min="3" max="3" width="6.88671875" style="1" bestFit="1" customWidth="1"/>
    <col min="4" max="4" width="6.5546875" style="1" bestFit="1" customWidth="1"/>
    <col min="5" max="6" width="5.88671875" style="1" bestFit="1" customWidth="1"/>
    <col min="7" max="8" width="9.5546875" style="1" bestFit="1" customWidth="1"/>
    <col min="9" max="9" width="13.6640625" style="1" bestFit="1" customWidth="1"/>
    <col min="10" max="16384" width="8.88671875" style="1"/>
  </cols>
  <sheetData>
    <row r="1" spans="1:11">
      <c r="A1" s="69" t="s">
        <v>126</v>
      </c>
      <c r="B1" s="69"/>
      <c r="C1" s="69"/>
      <c r="D1" s="69"/>
    </row>
    <row r="2" spans="1:11">
      <c r="A2" s="60"/>
    </row>
    <row r="3" spans="1:11">
      <c r="B3" s="2"/>
      <c r="C3" s="3" t="s">
        <v>70</v>
      </c>
      <c r="D3" s="3" t="s">
        <v>69</v>
      </c>
      <c r="E3" s="3" t="s">
        <v>58</v>
      </c>
      <c r="F3" s="3" t="s">
        <v>68</v>
      </c>
      <c r="G3" s="3" t="s">
        <v>67</v>
      </c>
      <c r="H3" s="3" t="s">
        <v>66</v>
      </c>
      <c r="I3" s="3" t="s">
        <v>65</v>
      </c>
      <c r="K3" s="4" t="s">
        <v>96</v>
      </c>
    </row>
    <row r="4" spans="1:11">
      <c r="B4" s="2" t="s">
        <v>108</v>
      </c>
      <c r="C4" s="5">
        <v>5</v>
      </c>
      <c r="D4" s="5">
        <v>4</v>
      </c>
      <c r="E4" s="2">
        <f>C4-$C$10</f>
        <v>1</v>
      </c>
      <c r="F4" s="2">
        <f>D4-$D$10</f>
        <v>-2</v>
      </c>
      <c r="G4" s="2">
        <f t="shared" ref="G4:H8" si="0">E4^2</f>
        <v>1</v>
      </c>
      <c r="H4" s="2">
        <f t="shared" si="0"/>
        <v>4</v>
      </c>
      <c r="I4" s="2">
        <f>E4*F4</f>
        <v>-2</v>
      </c>
    </row>
    <row r="5" spans="1:11">
      <c r="B5" s="2" t="s">
        <v>109</v>
      </c>
      <c r="C5" s="5">
        <v>3</v>
      </c>
      <c r="D5" s="5">
        <v>8</v>
      </c>
      <c r="E5" s="2">
        <f>C5-$C$10</f>
        <v>-1</v>
      </c>
      <c r="F5" s="2">
        <f>D5-$D$10</f>
        <v>2</v>
      </c>
      <c r="G5" s="2">
        <f t="shared" si="0"/>
        <v>1</v>
      </c>
      <c r="H5" s="2">
        <f t="shared" si="0"/>
        <v>4</v>
      </c>
      <c r="I5" s="2">
        <f>E5*F5</f>
        <v>-2</v>
      </c>
      <c r="K5" s="6" t="s">
        <v>97</v>
      </c>
    </row>
    <row r="6" spans="1:11">
      <c r="B6" s="2" t="s">
        <v>110</v>
      </c>
      <c r="C6" s="5">
        <v>6</v>
      </c>
      <c r="D6" s="5">
        <v>2</v>
      </c>
      <c r="E6" s="2">
        <f>C6-$C$10</f>
        <v>2</v>
      </c>
      <c r="F6" s="2">
        <f>D6-$D$10</f>
        <v>-4</v>
      </c>
      <c r="G6" s="2">
        <f t="shared" si="0"/>
        <v>4</v>
      </c>
      <c r="H6" s="2">
        <f t="shared" si="0"/>
        <v>16</v>
      </c>
      <c r="I6" s="2">
        <f>E6*F6</f>
        <v>-8</v>
      </c>
    </row>
    <row r="7" spans="1:11">
      <c r="B7" s="2" t="s">
        <v>111</v>
      </c>
      <c r="C7" s="5">
        <v>2</v>
      </c>
      <c r="D7" s="5">
        <v>6</v>
      </c>
      <c r="E7" s="2">
        <f>C7-$C$10</f>
        <v>-2</v>
      </c>
      <c r="F7" s="2">
        <f>D7-$D$10</f>
        <v>0</v>
      </c>
      <c r="G7" s="2">
        <f t="shared" si="0"/>
        <v>4</v>
      </c>
      <c r="H7" s="2">
        <f t="shared" si="0"/>
        <v>0</v>
      </c>
      <c r="I7" s="2">
        <f>E7*F7</f>
        <v>0</v>
      </c>
    </row>
    <row r="8" spans="1:11">
      <c r="B8" s="2" t="s">
        <v>112</v>
      </c>
      <c r="C8" s="5">
        <v>4</v>
      </c>
      <c r="D8" s="5">
        <v>10</v>
      </c>
      <c r="E8" s="2">
        <f>C8-$C$10</f>
        <v>0</v>
      </c>
      <c r="F8" s="2">
        <f>D8-$D$10</f>
        <v>4</v>
      </c>
      <c r="G8" s="2">
        <f t="shared" si="0"/>
        <v>0</v>
      </c>
      <c r="H8" s="2">
        <f t="shared" si="0"/>
        <v>16</v>
      </c>
      <c r="I8" s="2">
        <f>E8*F8</f>
        <v>0</v>
      </c>
    </row>
    <row r="9" spans="1:11">
      <c r="B9" s="2" t="s">
        <v>47</v>
      </c>
      <c r="C9" s="2">
        <f t="shared" ref="C9:I9" si="1">SUM(C4:C8)</f>
        <v>20</v>
      </c>
      <c r="D9" s="2">
        <f t="shared" si="1"/>
        <v>30</v>
      </c>
      <c r="E9" s="2">
        <f t="shared" si="1"/>
        <v>0</v>
      </c>
      <c r="F9" s="2">
        <f t="shared" si="1"/>
        <v>0</v>
      </c>
      <c r="G9" s="2">
        <f t="shared" si="1"/>
        <v>10</v>
      </c>
      <c r="H9" s="2">
        <f t="shared" si="1"/>
        <v>40</v>
      </c>
      <c r="I9" s="2">
        <f t="shared" si="1"/>
        <v>-12</v>
      </c>
    </row>
    <row r="10" spans="1:11">
      <c r="B10" s="2" t="s">
        <v>16</v>
      </c>
      <c r="C10" s="2">
        <f t="shared" ref="C10:I10" si="2">AVERAGE(C4:C8)</f>
        <v>4</v>
      </c>
      <c r="D10" s="2">
        <f t="shared" si="2"/>
        <v>6</v>
      </c>
      <c r="E10" s="2">
        <f t="shared" si="2"/>
        <v>0</v>
      </c>
      <c r="F10" s="2">
        <f t="shared" si="2"/>
        <v>0</v>
      </c>
      <c r="G10" s="2">
        <f t="shared" si="2"/>
        <v>2</v>
      </c>
      <c r="H10" s="2">
        <f t="shared" si="2"/>
        <v>8</v>
      </c>
      <c r="I10" s="2">
        <f t="shared" si="2"/>
        <v>-2.4</v>
      </c>
    </row>
    <row r="12" spans="1:11">
      <c r="A12" s="2"/>
      <c r="B12" s="2" t="s">
        <v>64</v>
      </c>
      <c r="C12" s="49">
        <f>SQRT(G10)</f>
        <v>1.4142135623730951</v>
      </c>
    </row>
    <row r="13" spans="1:11">
      <c r="A13" s="2"/>
      <c r="B13" s="2" t="s">
        <v>63</v>
      </c>
      <c r="C13" s="49">
        <f>SQRT(H10)</f>
        <v>2.8284271247461903</v>
      </c>
    </row>
    <row r="14" spans="1:11">
      <c r="A14" s="2" t="s">
        <v>74</v>
      </c>
      <c r="B14" s="2" t="s">
        <v>62</v>
      </c>
      <c r="C14" s="49">
        <f>I10</f>
        <v>-2.4</v>
      </c>
    </row>
    <row r="15" spans="1:11">
      <c r="A15" s="2" t="s">
        <v>75</v>
      </c>
      <c r="B15" s="2" t="s">
        <v>61</v>
      </c>
      <c r="C15" s="49">
        <f>C14/(C12*C13)</f>
        <v>-0.59999999999999987</v>
      </c>
    </row>
  </sheetData>
  <mergeCells count="1">
    <mergeCell ref="A1:D1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p142intro</vt:lpstr>
      <vt:lpstr>p147例6・箱ひげ図の比較</vt:lpstr>
      <vt:lpstr>p147問11（A高校）</vt:lpstr>
      <vt:lpstr>p147問11（B高校）</vt:lpstr>
      <vt:lpstr>データ数5～51の四分位数と箱ひげ図</vt:lpstr>
      <vt:lpstr>p149問12</vt:lpstr>
      <vt:lpstr>p152問15</vt:lpstr>
      <vt:lpstr>p153問16</vt:lpstr>
      <vt:lpstr>p155問17</vt:lpstr>
      <vt:lpstr>散布図と相関係数 データ数2～20</vt:lpstr>
      <vt:lpstr>散布図と相関係数 データ数5</vt:lpstr>
      <vt:lpstr>散布図と相関係数 データ数6</vt:lpstr>
      <vt:lpstr>散布図と相関係数 データ数7</vt:lpstr>
      <vt:lpstr>散布図と相関係数 データ数8</vt:lpstr>
      <vt:lpstr>散布図と相関係数 データ数9</vt:lpstr>
      <vt:lpstr>散布図と相関係数 データ数10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2024-01-19T00:50:52Z</cp:lastPrinted>
  <dcterms:created xsi:type="dcterms:W3CDTF">2015-12-22T03:08:07Z</dcterms:created>
  <dcterms:modified xsi:type="dcterms:W3CDTF">2025-01-28T02:06:30Z</dcterms:modified>
</cp:coreProperties>
</file>